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aperc.sharepoint.com/sites/ESTO/Shared Documents/19th APEC Workshop/07 Presentation materials/Session 1/"/>
    </mc:Choice>
  </mc:AlternateContent>
  <xr:revisionPtr revIDLastSave="18" documentId="8_{BFBFC8D0-B6DE-41DF-BCBE-6C281857E519}" xr6:coauthVersionLast="47" xr6:coauthVersionMax="47" xr10:uidLastSave="{79D8C8F5-4568-4818-A070-039F5B0A2E5A}"/>
  <bookViews>
    <workbookView xWindow="28680" yWindow="-120" windowWidth="29040" windowHeight="15840" activeTab="6" xr2:uid="{00000000-000D-0000-FFFF-FFFF00000000}"/>
  </bookViews>
  <sheets>
    <sheet name="Cover" sheetId="1" r:id="rId1"/>
    <sheet name="Activity Data" sheetId="4" r:id="rId2"/>
    <sheet name="TFEC" sheetId="16" r:id="rId3"/>
    <sheet name="Industry" sheetId="7" r:id="rId4"/>
    <sheet name="Transport" sheetId="6" r:id="rId5"/>
    <sheet name="Commercial" sheetId="15" r:id="rId6"/>
    <sheet name="Residential" sheetId="2" r:id="rId7"/>
    <sheet name="AFF" sheetId="9" r:id="rId8"/>
    <sheet name="WB" sheetId="13" r:id="rId9"/>
    <sheet name="Def of terms" sheetId="12" r:id="rId10"/>
  </sheets>
  <externalReferences>
    <externalReference r:id="rId11"/>
    <externalReference r:id="rId12"/>
  </externalReferences>
  <definedNames>
    <definedName name="_Fill" localSheetId="2" hidden="1">#REF!</definedName>
    <definedName name="_Fill" hidden="1">#REF!</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HTML_CodePage" hidden="1">950</definedName>
    <definedName name="HTML_Control" localSheetId="9"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6" l="1"/>
  <c r="F74" i="16" s="1"/>
  <c r="G75" i="16"/>
  <c r="H75" i="16"/>
  <c r="H74" i="16" s="1"/>
  <c r="I75" i="16"/>
  <c r="I74" i="16" s="1"/>
  <c r="J75" i="16"/>
  <c r="K75" i="16"/>
  <c r="L75" i="16"/>
  <c r="M75" i="16"/>
  <c r="M74" i="16" s="1"/>
  <c r="N75" i="16"/>
  <c r="O75" i="16"/>
  <c r="P75" i="16"/>
  <c r="Q75" i="16"/>
  <c r="R75" i="16"/>
  <c r="S75" i="16"/>
  <c r="T75" i="16"/>
  <c r="U75" i="16"/>
  <c r="V75" i="16"/>
  <c r="W75" i="16"/>
  <c r="X75" i="16"/>
  <c r="Y75" i="16"/>
  <c r="Z75" i="16"/>
  <c r="AA75" i="16"/>
  <c r="AB75" i="16"/>
  <c r="AC75" i="16"/>
  <c r="AD75" i="16"/>
  <c r="AE75" i="16"/>
  <c r="AF75" i="16"/>
  <c r="AG75" i="16"/>
  <c r="F76" i="16"/>
  <c r="G76" i="16"/>
  <c r="G74" i="16" s="1"/>
  <c r="H76" i="16"/>
  <c r="I76" i="16"/>
  <c r="J76" i="16"/>
  <c r="K76" i="16"/>
  <c r="L76" i="16"/>
  <c r="M76" i="16"/>
  <c r="N76" i="16"/>
  <c r="O76" i="16"/>
  <c r="O74" i="16" s="1"/>
  <c r="P76" i="16"/>
  <c r="Q76" i="16"/>
  <c r="R76" i="16"/>
  <c r="S76" i="16"/>
  <c r="T76" i="16"/>
  <c r="U76" i="16"/>
  <c r="V76" i="16"/>
  <c r="W76" i="16"/>
  <c r="W74" i="16" s="1"/>
  <c r="X76" i="16"/>
  <c r="Y76" i="16"/>
  <c r="Z76" i="16"/>
  <c r="AA76" i="16"/>
  <c r="AB76" i="16"/>
  <c r="AC76" i="16"/>
  <c r="AD76" i="16"/>
  <c r="AE76" i="16"/>
  <c r="AE74" i="16" s="1"/>
  <c r="AF76" i="16"/>
  <c r="AG76" i="16"/>
  <c r="F77" i="16"/>
  <c r="G77" i="16"/>
  <c r="H77" i="16"/>
  <c r="I77" i="16"/>
  <c r="J77" i="16"/>
  <c r="K77" i="16"/>
  <c r="L77" i="16"/>
  <c r="M77" i="16"/>
  <c r="N77" i="16"/>
  <c r="O77" i="16"/>
  <c r="P77" i="16"/>
  <c r="Q77" i="16"/>
  <c r="R77" i="16"/>
  <c r="S77" i="16"/>
  <c r="T77" i="16"/>
  <c r="U77" i="16"/>
  <c r="V77" i="16"/>
  <c r="W77" i="16"/>
  <c r="X77" i="16"/>
  <c r="Y77" i="16"/>
  <c r="Z77" i="16"/>
  <c r="AA77" i="16"/>
  <c r="AB77" i="16"/>
  <c r="AC77" i="16"/>
  <c r="AD77" i="16"/>
  <c r="AE77" i="16"/>
  <c r="AF77" i="16"/>
  <c r="AG77" i="16"/>
  <c r="E77" i="16"/>
  <c r="E76" i="16"/>
  <c r="E75" i="16"/>
  <c r="S74" i="16" l="1"/>
  <c r="Z74" i="16"/>
  <c r="Y74" i="16"/>
  <c r="AF74" i="16"/>
  <c r="X74" i="16"/>
  <c r="AD74" i="16"/>
  <c r="V74" i="16"/>
  <c r="N74" i="16"/>
  <c r="AC74" i="16"/>
  <c r="U74" i="16"/>
  <c r="AB74" i="16"/>
  <c r="T74" i="16"/>
  <c r="L74" i="16"/>
  <c r="K74" i="16"/>
  <c r="J74" i="16"/>
  <c r="AA74" i="16"/>
  <c r="R74" i="16"/>
  <c r="AG74" i="16"/>
  <c r="Q74" i="16"/>
  <c r="P74" i="16"/>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AG9" i="9"/>
  <c r="AF9" i="9"/>
  <c r="AE9" i="9"/>
  <c r="AD9" i="9"/>
  <c r="AC9" i="9"/>
  <c r="AB9" i="9"/>
  <c r="AA9" i="9"/>
  <c r="Z9" i="9"/>
  <c r="Y9" i="9"/>
  <c r="X9" i="9"/>
  <c r="W9" i="9"/>
  <c r="V9" i="9"/>
  <c r="U9" i="9"/>
  <c r="T9" i="9"/>
  <c r="S9" i="9"/>
  <c r="R9" i="9"/>
  <c r="Q9" i="9"/>
  <c r="P9" i="9"/>
  <c r="O9" i="9"/>
  <c r="N9" i="9"/>
  <c r="M9" i="9"/>
  <c r="L9" i="9"/>
  <c r="K9" i="9"/>
  <c r="J9" i="9"/>
  <c r="I9" i="9"/>
  <c r="H9" i="9"/>
  <c r="G9" i="9"/>
  <c r="F9" i="9"/>
  <c r="E9" i="9"/>
  <c r="AG8" i="9"/>
  <c r="AF8" i="9"/>
  <c r="AE8" i="9"/>
  <c r="AD8" i="9"/>
  <c r="AC8" i="9"/>
  <c r="AB8" i="9"/>
  <c r="AA8" i="9"/>
  <c r="Z8" i="9"/>
  <c r="Y8" i="9"/>
  <c r="X8" i="9"/>
  <c r="W8" i="9"/>
  <c r="V8" i="9"/>
  <c r="U8" i="9"/>
  <c r="T8" i="9"/>
  <c r="S8" i="9"/>
  <c r="R8" i="9"/>
  <c r="Q8" i="9"/>
  <c r="P8" i="9"/>
  <c r="O8" i="9"/>
  <c r="N8" i="9"/>
  <c r="M8" i="9"/>
  <c r="L8" i="9"/>
  <c r="K8" i="9"/>
  <c r="J8" i="9"/>
  <c r="I8" i="9"/>
  <c r="H8" i="9"/>
  <c r="G8" i="9"/>
  <c r="F8" i="9"/>
  <c r="E8" i="9"/>
  <c r="AG7" i="9"/>
  <c r="AF7" i="9"/>
  <c r="AE7" i="9"/>
  <c r="AD7" i="9"/>
  <c r="AC7" i="9"/>
  <c r="AB7" i="9"/>
  <c r="AA7" i="9"/>
  <c r="Z7" i="9"/>
  <c r="Y7" i="9"/>
  <c r="X7" i="9"/>
  <c r="W7" i="9"/>
  <c r="V7" i="9"/>
  <c r="U7" i="9"/>
  <c r="T7" i="9"/>
  <c r="S7" i="9"/>
  <c r="R7" i="9"/>
  <c r="Q7" i="9"/>
  <c r="P7" i="9"/>
  <c r="O7" i="9"/>
  <c r="N7" i="9"/>
  <c r="M7" i="9"/>
  <c r="L7" i="9"/>
  <c r="K7" i="9"/>
  <c r="J7" i="9"/>
  <c r="I7" i="9"/>
  <c r="H7" i="9"/>
  <c r="G7" i="9"/>
  <c r="F7" i="9"/>
  <c r="E7" i="9"/>
  <c r="AG6" i="9"/>
  <c r="AF6" i="9"/>
  <c r="AE6" i="9"/>
  <c r="AD6" i="9"/>
  <c r="AC6" i="9"/>
  <c r="AB6" i="9"/>
  <c r="AA6" i="9"/>
  <c r="Z6" i="9"/>
  <c r="Y6" i="9"/>
  <c r="X6" i="9"/>
  <c r="W6" i="9"/>
  <c r="V6" i="9"/>
  <c r="U6" i="9"/>
  <c r="T6" i="9"/>
  <c r="S6" i="9"/>
  <c r="R6" i="9"/>
  <c r="Q6" i="9"/>
  <c r="P6" i="9"/>
  <c r="O6" i="9"/>
  <c r="N6" i="9"/>
  <c r="M6" i="9"/>
  <c r="L6" i="9"/>
  <c r="K6" i="9"/>
  <c r="J6" i="9"/>
  <c r="I6" i="9"/>
  <c r="H6" i="9"/>
  <c r="G6" i="9"/>
  <c r="F6" i="9"/>
  <c r="E6" i="9"/>
  <c r="AG5" i="9"/>
  <c r="AF5" i="9"/>
  <c r="AE5" i="9"/>
  <c r="AD5" i="9"/>
  <c r="AC5" i="9"/>
  <c r="AB5" i="9"/>
  <c r="AA5" i="9"/>
  <c r="Z5" i="9"/>
  <c r="Y5" i="9"/>
  <c r="X5" i="9"/>
  <c r="W5" i="9"/>
  <c r="V5" i="9"/>
  <c r="U5" i="9"/>
  <c r="T5" i="9"/>
  <c r="S5" i="9"/>
  <c r="R5" i="9"/>
  <c r="Q5" i="9"/>
  <c r="P5" i="9"/>
  <c r="O5" i="9"/>
  <c r="N5" i="9"/>
  <c r="M5" i="9"/>
  <c r="L5" i="9"/>
  <c r="K5" i="9"/>
  <c r="J5" i="9"/>
  <c r="I5" i="9"/>
  <c r="H5" i="9"/>
  <c r="G5" i="9"/>
  <c r="F5" i="9"/>
  <c r="E5" i="9"/>
  <c r="AG4" i="9"/>
  <c r="AF4" i="9"/>
  <c r="AE4" i="9"/>
  <c r="AD4" i="9"/>
  <c r="AC4" i="9"/>
  <c r="AB4" i="9"/>
  <c r="AA4" i="9"/>
  <c r="Z4" i="9"/>
  <c r="Y4" i="9"/>
  <c r="X4" i="9"/>
  <c r="W4" i="9"/>
  <c r="V4" i="9"/>
  <c r="U4" i="9"/>
  <c r="T4" i="9"/>
  <c r="S4" i="9"/>
  <c r="R4" i="9"/>
  <c r="Q4" i="9"/>
  <c r="P4" i="9"/>
  <c r="O4" i="9"/>
  <c r="N4" i="9"/>
  <c r="M4" i="9"/>
  <c r="L4" i="9"/>
  <c r="K4" i="9"/>
  <c r="J4" i="9"/>
  <c r="I4" i="9"/>
  <c r="H4" i="9"/>
  <c r="G4" i="9"/>
  <c r="F4" i="9"/>
  <c r="E4" i="9"/>
  <c r="AG3" i="9"/>
  <c r="AF3" i="9"/>
  <c r="AE3" i="9"/>
  <c r="AD3" i="9"/>
  <c r="AC3" i="9"/>
  <c r="AB3" i="9"/>
  <c r="AA3" i="9"/>
  <c r="Z3" i="9"/>
  <c r="Y3" i="9"/>
  <c r="X3" i="9"/>
  <c r="W3" i="9"/>
  <c r="V3" i="9"/>
  <c r="U3" i="9"/>
  <c r="T3" i="9"/>
  <c r="S3" i="9"/>
  <c r="R3" i="9"/>
  <c r="Q3" i="9"/>
  <c r="P3" i="9"/>
  <c r="O3" i="9"/>
  <c r="N3" i="9"/>
  <c r="M3" i="9"/>
  <c r="L3" i="9"/>
  <c r="K3" i="9"/>
  <c r="J3" i="9"/>
  <c r="I3" i="9"/>
  <c r="H3" i="9"/>
  <c r="G3" i="9"/>
  <c r="F3" i="9"/>
  <c r="E3" i="9"/>
  <c r="AG3" i="2"/>
  <c r="AF3" i="2"/>
  <c r="AE3" i="2"/>
  <c r="AD3" i="2"/>
  <c r="AC3" i="2"/>
  <c r="AB3" i="2"/>
  <c r="AA3" i="2"/>
  <c r="Z3" i="2"/>
  <c r="Y3" i="2"/>
  <c r="X3" i="2"/>
  <c r="W3" i="2"/>
  <c r="V3" i="2"/>
  <c r="U3" i="2"/>
  <c r="T3" i="2"/>
  <c r="S3" i="2"/>
  <c r="R3" i="2"/>
  <c r="Q3" i="2"/>
  <c r="P3" i="2"/>
  <c r="O3" i="2"/>
  <c r="N3" i="2"/>
  <c r="M3" i="2"/>
  <c r="L3" i="2"/>
  <c r="K3" i="2"/>
  <c r="J3" i="2"/>
  <c r="I3" i="2"/>
  <c r="H3" i="2"/>
  <c r="G3" i="2"/>
  <c r="F3" i="2"/>
  <c r="E3" i="2"/>
  <c r="AG3" i="15"/>
  <c r="AF3" i="15"/>
  <c r="AE3" i="15"/>
  <c r="AD3" i="15"/>
  <c r="AC3" i="15"/>
  <c r="AB3" i="15"/>
  <c r="AA3" i="15"/>
  <c r="Z3" i="15"/>
  <c r="Y3" i="15"/>
  <c r="X3" i="15"/>
  <c r="W3" i="15"/>
  <c r="V3" i="15"/>
  <c r="U3" i="15"/>
  <c r="T3" i="15"/>
  <c r="S3" i="15"/>
  <c r="R3" i="15"/>
  <c r="Q3" i="15"/>
  <c r="P3" i="15"/>
  <c r="O3" i="15"/>
  <c r="N3" i="15"/>
  <c r="M3" i="15"/>
  <c r="L3" i="15"/>
  <c r="K3" i="15"/>
  <c r="J3" i="15"/>
  <c r="I3" i="15"/>
  <c r="H3" i="15"/>
  <c r="G3" i="15"/>
  <c r="F3" i="15"/>
  <c r="E3" i="15"/>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AG1" i="16" l="1"/>
  <c r="AG55" i="16"/>
  <c r="AG56" i="16"/>
  <c r="AG57" i="16"/>
  <c r="AG58" i="16"/>
  <c r="AG59" i="16"/>
  <c r="AG60" i="16"/>
  <c r="AG61" i="16"/>
  <c r="AG62" i="16"/>
  <c r="AG73" i="16"/>
  <c r="AG53" i="16"/>
  <c r="AG52" i="16"/>
  <c r="AG51" i="16"/>
  <c r="AG50" i="16"/>
  <c r="AG49" i="16"/>
  <c r="AG48" i="16"/>
  <c r="AG45" i="16"/>
  <c r="AG44" i="16"/>
  <c r="AG43" i="16"/>
  <c r="AG42" i="16"/>
  <c r="AG41" i="16"/>
  <c r="AG40" i="16"/>
  <c r="AG1" i="9"/>
  <c r="D3" i="2"/>
  <c r="AG37" i="16"/>
  <c r="AG36" i="16"/>
  <c r="AG35" i="16"/>
  <c r="AG34" i="16"/>
  <c r="AG33" i="16"/>
  <c r="AG32" i="16"/>
  <c r="AG1" i="15"/>
  <c r="D3" i="15"/>
  <c r="D11" i="15" s="1"/>
  <c r="G10" i="9" l="1"/>
  <c r="H10" i="9"/>
  <c r="J10" i="9"/>
  <c r="L10" i="9"/>
  <c r="N10" i="9"/>
  <c r="T20" i="9"/>
  <c r="Z20" i="9"/>
  <c r="H20" i="9"/>
  <c r="Q20" i="9"/>
  <c r="Z10" i="9"/>
  <c r="AF20" i="9"/>
  <c r="F20" i="9"/>
  <c r="L20" i="9"/>
  <c r="R20" i="9"/>
  <c r="X20" i="9"/>
  <c r="AD20" i="9"/>
  <c r="AG20" i="9"/>
  <c r="J20" i="9"/>
  <c r="AB20" i="9"/>
  <c r="G20" i="9"/>
  <c r="Y20" i="9"/>
  <c r="AA20" i="9"/>
  <c r="S20" i="9"/>
  <c r="I20" i="9"/>
  <c r="O20" i="9"/>
  <c r="U20" i="9"/>
  <c r="P20" i="9"/>
  <c r="V20" i="9"/>
  <c r="N20" i="9"/>
  <c r="E20" i="9"/>
  <c r="K20" i="9"/>
  <c r="W20" i="9"/>
  <c r="AC20" i="9"/>
  <c r="M20" i="9"/>
  <c r="AE20" i="9"/>
  <c r="O10" i="9"/>
  <c r="P10" i="9"/>
  <c r="AA10" i="9"/>
  <c r="E10" i="9"/>
  <c r="K10" i="9"/>
  <c r="V10" i="9"/>
  <c r="AD10" i="9"/>
  <c r="AG10" i="9"/>
  <c r="AG54" i="16" s="1"/>
  <c r="AG47" i="16" s="1"/>
  <c r="I10" i="9"/>
  <c r="Q10" i="9"/>
  <c r="S10" i="9"/>
  <c r="Y10" i="9"/>
  <c r="AB10" i="9"/>
  <c r="AC10" i="9"/>
  <c r="AE10" i="9"/>
  <c r="T10" i="9"/>
  <c r="U10" i="9"/>
  <c r="X10" i="9"/>
  <c r="AF10" i="9"/>
  <c r="M10" i="9"/>
  <c r="F10" i="9"/>
  <c r="R10" i="9"/>
  <c r="W10" i="9"/>
  <c r="AG46" i="16"/>
  <c r="AG39" i="16" s="1"/>
  <c r="AG38" i="16"/>
  <c r="AG31" i="16" s="1"/>
  <c r="AC20" i="16" l="1"/>
  <c r="AB29" i="16"/>
  <c r="AA29" i="16"/>
  <c r="AA20" i="16"/>
  <c r="Z29" i="16"/>
  <c r="Y29" i="16"/>
  <c r="Y20" i="16"/>
  <c r="X29" i="16"/>
  <c r="X20" i="16"/>
  <c r="W29" i="16"/>
  <c r="W20" i="16"/>
  <c r="U29" i="16"/>
  <c r="T29" i="16"/>
  <c r="S20" i="16"/>
  <c r="R29" i="16"/>
  <c r="Q29" i="16"/>
  <c r="P29" i="16"/>
  <c r="P20" i="16"/>
  <c r="O29" i="16"/>
  <c r="O20" i="16"/>
  <c r="L29" i="16"/>
  <c r="K29" i="16"/>
  <c r="J29" i="16"/>
  <c r="I29" i="16"/>
  <c r="F29" i="16"/>
  <c r="AG26" i="16"/>
  <c r="AG24" i="16"/>
  <c r="AG22" i="16"/>
  <c r="AF1" i="6"/>
  <c r="AG1" i="6" s="1"/>
  <c r="AE29" i="16"/>
  <c r="AD29" i="16"/>
  <c r="AF29" i="16"/>
  <c r="H20" i="16" l="1"/>
  <c r="N20" i="16"/>
  <c r="K20" i="16"/>
  <c r="M20" i="16"/>
  <c r="AG29" i="16"/>
  <c r="T28" i="16"/>
  <c r="U28" i="16"/>
  <c r="V28" i="16"/>
  <c r="X28" i="16"/>
  <c r="Y28" i="16"/>
  <c r="AA28" i="16"/>
  <c r="AB28" i="16"/>
  <c r="N28" i="16"/>
  <c r="O28" i="16"/>
  <c r="P28" i="16"/>
  <c r="Z28" i="16"/>
  <c r="AG27" i="16"/>
  <c r="AE28" i="16"/>
  <c r="AF28" i="16"/>
  <c r="Q28" i="16"/>
  <c r="AF20" i="16"/>
  <c r="AE20" i="16"/>
  <c r="G20" i="16"/>
  <c r="I28" i="16"/>
  <c r="J28" i="16"/>
  <c r="J20" i="16"/>
  <c r="K28" i="16"/>
  <c r="AD20" i="16"/>
  <c r="AG28" i="16"/>
  <c r="H28" i="16"/>
  <c r="L28" i="16"/>
  <c r="Q20" i="16"/>
  <c r="R28" i="16"/>
  <c r="S28" i="16"/>
  <c r="U20" i="16"/>
  <c r="V20" i="16"/>
  <c r="W28" i="16"/>
  <c r="AB20" i="16"/>
  <c r="AC28" i="16"/>
  <c r="AD28" i="16"/>
  <c r="F28" i="16"/>
  <c r="G29" i="16"/>
  <c r="H29" i="16"/>
  <c r="M29" i="16"/>
  <c r="N29" i="16"/>
  <c r="S29" i="16"/>
  <c r="V29" i="16"/>
  <c r="AC29" i="16"/>
  <c r="G28" i="16"/>
  <c r="AG25" i="16"/>
  <c r="Z20" i="16"/>
  <c r="M28" i="16"/>
  <c r="I20" i="16"/>
  <c r="F20" i="16"/>
  <c r="L20" i="16"/>
  <c r="R20" i="16"/>
  <c r="T20" i="16"/>
  <c r="K30" i="16" l="1"/>
  <c r="AG23" i="16"/>
  <c r="AG21" i="16" s="1"/>
  <c r="O30" i="16"/>
  <c r="AG20" i="16"/>
  <c r="AG30" i="16"/>
  <c r="Q30" i="16"/>
  <c r="O3" i="6"/>
  <c r="K3" i="6"/>
  <c r="Q3" i="6"/>
  <c r="AG1" i="7"/>
  <c r="AG19" i="16" l="1"/>
  <c r="F3" i="6"/>
  <c r="F30" i="16"/>
  <c r="L3" i="6"/>
  <c r="L30" i="16"/>
  <c r="AB3" i="6"/>
  <c r="AB30" i="16"/>
  <c r="W3" i="6"/>
  <c r="W30" i="16"/>
  <c r="M3" i="6"/>
  <c r="M30" i="16"/>
  <c r="N3" i="6"/>
  <c r="N30" i="16"/>
  <c r="AD3" i="6"/>
  <c r="AD30" i="16"/>
  <c r="S3" i="6"/>
  <c r="S30" i="16"/>
  <c r="U3" i="6"/>
  <c r="U30" i="16"/>
  <c r="AA3" i="6"/>
  <c r="AA30" i="16"/>
  <c r="V3" i="6"/>
  <c r="V30" i="16"/>
  <c r="Y3" i="6"/>
  <c r="Y30" i="16"/>
  <c r="Z3" i="6"/>
  <c r="Z30" i="16"/>
  <c r="P3" i="6"/>
  <c r="P30" i="16"/>
  <c r="T3" i="6"/>
  <c r="T30" i="16"/>
  <c r="AE3" i="6"/>
  <c r="AE30" i="16"/>
  <c r="I3" i="6"/>
  <c r="I30" i="16"/>
  <c r="R3" i="6"/>
  <c r="R30" i="16"/>
  <c r="G3" i="6"/>
  <c r="G30" i="16"/>
  <c r="H3" i="6"/>
  <c r="H30" i="16"/>
  <c r="AG3" i="6"/>
  <c r="X3" i="6"/>
  <c r="X30" i="16"/>
  <c r="AC3" i="6"/>
  <c r="AC30" i="16"/>
  <c r="AF3" i="6"/>
  <c r="AF30" i="16"/>
  <c r="J3" i="6"/>
  <c r="J30" i="16"/>
  <c r="N17" i="16"/>
  <c r="S16" i="16"/>
  <c r="AB15" i="16"/>
  <c r="AD13" i="16"/>
  <c r="L16" i="16"/>
  <c r="X16" i="16"/>
  <c r="T17" i="16"/>
  <c r="U14" i="16"/>
  <c r="Z17" i="16"/>
  <c r="AF17" i="16"/>
  <c r="AD16" i="16"/>
  <c r="AA17" i="16"/>
  <c r="AC15" i="16"/>
  <c r="K15" i="16"/>
  <c r="I14" i="16"/>
  <c r="S13" i="16"/>
  <c r="L13" i="16"/>
  <c r="I17" i="16"/>
  <c r="G16" i="16"/>
  <c r="AA14" i="16"/>
  <c r="AE13" i="16"/>
  <c r="M13" i="16"/>
  <c r="H17" i="16"/>
  <c r="J15" i="16"/>
  <c r="Y16" i="16"/>
  <c r="Q15" i="16"/>
  <c r="R16" i="16"/>
  <c r="T14" i="16"/>
  <c r="AE16" i="16"/>
  <c r="M16" i="16"/>
  <c r="W15" i="16"/>
  <c r="O14" i="16"/>
  <c r="Y13" i="16"/>
  <c r="G13" i="16"/>
  <c r="F16" i="16"/>
  <c r="P15" i="16"/>
  <c r="Z14" i="16"/>
  <c r="H14" i="16"/>
  <c r="R13" i="16"/>
  <c r="AG17" i="16"/>
  <c r="U17" i="16"/>
  <c r="O17" i="16"/>
  <c r="V15" i="16"/>
  <c r="AF14" i="16"/>
  <c r="N14" i="16"/>
  <c r="X13" i="16"/>
  <c r="F13" i="16"/>
  <c r="AE17" i="16"/>
  <c r="Y17" i="16"/>
  <c r="S17" i="16"/>
  <c r="M17" i="16"/>
  <c r="G17" i="16"/>
  <c r="AC16" i="16"/>
  <c r="W16" i="16"/>
  <c r="Q16" i="16"/>
  <c r="K16" i="16"/>
  <c r="AA15" i="16"/>
  <c r="U15" i="16"/>
  <c r="O15" i="16"/>
  <c r="I15" i="16"/>
  <c r="AE14" i="16"/>
  <c r="Y14" i="16"/>
  <c r="S14" i="16"/>
  <c r="M14" i="16"/>
  <c r="G14" i="16"/>
  <c r="AC13" i="16"/>
  <c r="W13" i="16"/>
  <c r="Q13" i="16"/>
  <c r="K13" i="16"/>
  <c r="AD17" i="16"/>
  <c r="X17" i="16"/>
  <c r="R17" i="16"/>
  <c r="L17" i="16"/>
  <c r="F17" i="16"/>
  <c r="AB16" i="16"/>
  <c r="V16" i="16"/>
  <c r="P16" i="16"/>
  <c r="J16" i="16"/>
  <c r="AF15" i="16"/>
  <c r="Z15" i="16"/>
  <c r="T15" i="16"/>
  <c r="N15" i="16"/>
  <c r="H15" i="16"/>
  <c r="AD14" i="16"/>
  <c r="X14" i="16"/>
  <c r="R14" i="16"/>
  <c r="L14" i="16"/>
  <c r="F14" i="16"/>
  <c r="AB13" i="16"/>
  <c r="V13" i="16"/>
  <c r="P13" i="16"/>
  <c r="J13" i="16"/>
  <c r="AC17" i="16"/>
  <c r="W17" i="16"/>
  <c r="Q17" i="16"/>
  <c r="K17" i="16"/>
  <c r="AA16" i="16"/>
  <c r="U16" i="16"/>
  <c r="O16" i="16"/>
  <c r="I16" i="16"/>
  <c r="AE15" i="16"/>
  <c r="Y15" i="16"/>
  <c r="S15" i="16"/>
  <c r="M15" i="16"/>
  <c r="G15" i="16"/>
  <c r="AC14" i="16"/>
  <c r="W14" i="16"/>
  <c r="Q14" i="16"/>
  <c r="K14" i="16"/>
  <c r="AA13" i="16"/>
  <c r="U13" i="16"/>
  <c r="O13" i="16"/>
  <c r="I13" i="16"/>
  <c r="AB17" i="16"/>
  <c r="V17" i="16"/>
  <c r="P17" i="16"/>
  <c r="J17" i="16"/>
  <c r="AF16" i="16"/>
  <c r="Z16" i="16"/>
  <c r="T16" i="16"/>
  <c r="N16" i="16"/>
  <c r="H16" i="16"/>
  <c r="AD15" i="16"/>
  <c r="X15" i="16"/>
  <c r="R15" i="16"/>
  <c r="L15" i="16"/>
  <c r="F15" i="16"/>
  <c r="AB14" i="16"/>
  <c r="V14" i="16"/>
  <c r="P14" i="16"/>
  <c r="J14" i="16"/>
  <c r="AF13" i="16"/>
  <c r="Z13" i="16"/>
  <c r="T13" i="16"/>
  <c r="N13" i="16"/>
  <c r="H13"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AF56"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AG16" i="16" l="1"/>
  <c r="AG8" i="16" s="1"/>
  <c r="AG69" i="16" s="1"/>
  <c r="AG15" i="16"/>
  <c r="AG7" i="16" s="1"/>
  <c r="AG68" i="16" s="1"/>
  <c r="AG13" i="16"/>
  <c r="AG5" i="16" s="1"/>
  <c r="AG66" i="16" s="1"/>
  <c r="AG14" i="16"/>
  <c r="AG6" i="16" s="1"/>
  <c r="AG67" i="16" s="1"/>
  <c r="AG9" i="16"/>
  <c r="AG70" i="16" s="1"/>
  <c r="E30" i="16"/>
  <c r="Z18" i="16"/>
  <c r="R18" i="16"/>
  <c r="AA18" i="16"/>
  <c r="X18" i="16"/>
  <c r="AB18" i="16"/>
  <c r="N18" i="16"/>
  <c r="K18" i="16"/>
  <c r="J18" i="16"/>
  <c r="G18" i="16"/>
  <c r="I18" i="16"/>
  <c r="S12" i="16"/>
  <c r="T12" i="16"/>
  <c r="I12" i="16"/>
  <c r="W12" i="16"/>
  <c r="Y12" i="16"/>
  <c r="AD18" i="16"/>
  <c r="Z12" i="16"/>
  <c r="P18" i="16"/>
  <c r="W18" i="16"/>
  <c r="M18" i="16"/>
  <c r="O18" i="16"/>
  <c r="AC18" i="16"/>
  <c r="P12" i="16"/>
  <c r="AC12" i="16"/>
  <c r="T18" i="16"/>
  <c r="AB12" i="16"/>
  <c r="AD12" i="16"/>
  <c r="K12" i="16"/>
  <c r="F12" i="16"/>
  <c r="AE12" i="16"/>
  <c r="H18" i="16"/>
  <c r="AF18" i="16"/>
  <c r="S18" i="16"/>
  <c r="O12" i="16"/>
  <c r="M12" i="16"/>
  <c r="Q12" i="16"/>
  <c r="AA12" i="16"/>
  <c r="L12" i="16"/>
  <c r="F18" i="16"/>
  <c r="H12" i="16"/>
  <c r="AF12" i="16"/>
  <c r="V18" i="16"/>
  <c r="Y18" i="16"/>
  <c r="U18" i="16"/>
  <c r="X12" i="16"/>
  <c r="R12" i="16"/>
  <c r="G12" i="16"/>
  <c r="L18" i="16"/>
  <c r="N12" i="16"/>
  <c r="AE18" i="16"/>
  <c r="U12" i="16"/>
  <c r="Q18" i="16"/>
  <c r="J12" i="16"/>
  <c r="V12" i="16"/>
  <c r="Q11" i="16" l="1"/>
  <c r="AG12" i="16"/>
  <c r="AG4" i="16" s="1"/>
  <c r="AG18" i="16"/>
  <c r="AG10" i="16" s="1"/>
  <c r="AG71" i="16" s="1"/>
  <c r="AA3" i="7"/>
  <c r="Z3" i="7"/>
  <c r="V3" i="7"/>
  <c r="R3" i="7"/>
  <c r="J3" i="7"/>
  <c r="X3" i="7"/>
  <c r="AE3" i="7"/>
  <c r="K3" i="7"/>
  <c r="AC3" i="7"/>
  <c r="Y3" i="7"/>
  <c r="P3" i="7"/>
  <c r="AB3" i="7"/>
  <c r="N3" i="7"/>
  <c r="AF3" i="7"/>
  <c r="Q3" i="7"/>
  <c r="U3" i="7"/>
  <c r="O3" i="7"/>
  <c r="F3" i="7"/>
  <c r="W3" i="7"/>
  <c r="T3" i="7"/>
  <c r="I3" i="7"/>
  <c r="AG3" i="7"/>
  <c r="AD3" i="7"/>
  <c r="G3" i="7"/>
  <c r="H3" i="7"/>
  <c r="L3" i="7"/>
  <c r="M3" i="7"/>
  <c r="S3" i="7"/>
  <c r="AG65" i="16" l="1"/>
  <c r="AG3" i="16"/>
  <c r="AG64" i="16" s="1"/>
  <c r="AG11" i="16"/>
  <c r="F110" i="13"/>
  <c r="E131" i="13"/>
  <c r="E133" i="13" s="1"/>
  <c r="E128" i="13" s="1"/>
  <c r="AG133" i="13"/>
  <c r="AG128" i="13" s="1"/>
  <c r="Z132" i="13"/>
  <c r="AG131" i="13"/>
  <c r="AF131" i="13"/>
  <c r="AF133" i="13" s="1"/>
  <c r="AF128" i="13" s="1"/>
  <c r="AE131" i="13"/>
  <c r="AD131" i="13"/>
  <c r="AD133" i="13" s="1"/>
  <c r="AD128" i="13" s="1"/>
  <c r="AC131" i="13"/>
  <c r="AC133" i="13" s="1"/>
  <c r="AC128" i="13" s="1"/>
  <c r="AB131" i="13"/>
  <c r="AA131" i="13"/>
  <c r="AA133" i="13" s="1"/>
  <c r="AA128" i="13" s="1"/>
  <c r="Z131" i="13"/>
  <c r="Z133" i="13" s="1"/>
  <c r="Z128" i="13" s="1"/>
  <c r="Y131" i="13"/>
  <c r="Y133" i="13" s="1"/>
  <c r="Y128" i="13" s="1"/>
  <c r="X131" i="13"/>
  <c r="X133" i="13" s="1"/>
  <c r="X128" i="13" s="1"/>
  <c r="W131" i="13"/>
  <c r="W133" i="13" s="1"/>
  <c r="W128" i="13" s="1"/>
  <c r="V131" i="13"/>
  <c r="V133" i="13" s="1"/>
  <c r="V128" i="13" s="1"/>
  <c r="U131" i="13"/>
  <c r="U133" i="13" s="1"/>
  <c r="U128" i="13" s="1"/>
  <c r="T131" i="13"/>
  <c r="S131" i="13"/>
  <c r="S133" i="13" s="1"/>
  <c r="S128" i="13" s="1"/>
  <c r="R131" i="13"/>
  <c r="R133" i="13" s="1"/>
  <c r="R128" i="13" s="1"/>
  <c r="Q131" i="13"/>
  <c r="Q133" i="13" s="1"/>
  <c r="Q128" i="13" s="1"/>
  <c r="P131" i="13"/>
  <c r="P133" i="13" s="1"/>
  <c r="P128" i="13" s="1"/>
  <c r="O131" i="13"/>
  <c r="O133" i="13" s="1"/>
  <c r="O128" i="13" s="1"/>
  <c r="N131" i="13"/>
  <c r="N133" i="13" s="1"/>
  <c r="N128" i="13" s="1"/>
  <c r="M131" i="13"/>
  <c r="M133" i="13" s="1"/>
  <c r="M128" i="13" s="1"/>
  <c r="L131" i="13"/>
  <c r="K131" i="13"/>
  <c r="K133" i="13" s="1"/>
  <c r="K128" i="13" s="1"/>
  <c r="J131" i="13"/>
  <c r="J133" i="13" s="1"/>
  <c r="J128" i="13" s="1"/>
  <c r="I131" i="13"/>
  <c r="I133" i="13" s="1"/>
  <c r="I128" i="13" s="1"/>
  <c r="H131" i="13"/>
  <c r="H133" i="13" s="1"/>
  <c r="H128" i="13" s="1"/>
  <c r="G131" i="13"/>
  <c r="G133" i="13" s="1"/>
  <c r="G128" i="13" s="1"/>
  <c r="F131" i="13"/>
  <c r="F133" i="13" s="1"/>
  <c r="F128" i="13" s="1"/>
  <c r="F130" i="13"/>
  <c r="G130" i="13" s="1"/>
  <c r="H130" i="13" s="1"/>
  <c r="I130" i="13" s="1"/>
  <c r="J130" i="13" s="1"/>
  <c r="K130" i="13" s="1"/>
  <c r="L130" i="13" s="1"/>
  <c r="M130" i="13" s="1"/>
  <c r="N130" i="13" s="1"/>
  <c r="O130" i="13" s="1"/>
  <c r="P130" i="13" s="1"/>
  <c r="Q130" i="13" s="1"/>
  <c r="R130" i="13" s="1"/>
  <c r="S130" i="13" s="1"/>
  <c r="T130" i="13" s="1"/>
  <c r="U130" i="13" s="1"/>
  <c r="V130" i="13" s="1"/>
  <c r="W130" i="13" s="1"/>
  <c r="X130" i="13" s="1"/>
  <c r="Y130" i="13" s="1"/>
  <c r="Z130" i="13" s="1"/>
  <c r="AA130" i="13" s="1"/>
  <c r="AB130" i="13" s="1"/>
  <c r="AC130" i="13" s="1"/>
  <c r="AD130" i="13" s="1"/>
  <c r="AE130" i="13" s="1"/>
  <c r="AF130" i="13" s="1"/>
  <c r="AG130" i="13" s="1"/>
  <c r="AE133" i="13" l="1"/>
  <c r="AE128" i="13" s="1"/>
  <c r="T133" i="13"/>
  <c r="T128" i="13" s="1"/>
  <c r="G110" i="13"/>
  <c r="H110" i="13" s="1"/>
  <c r="I110" i="13" s="1"/>
  <c r="J110" i="13" s="1"/>
  <c r="K110" i="13" s="1"/>
  <c r="L110" i="13" s="1"/>
  <c r="M110" i="13" s="1"/>
  <c r="N110" i="13" s="1"/>
  <c r="O110" i="13" s="1"/>
  <c r="P110" i="13" s="1"/>
  <c r="Q110" i="13" s="1"/>
  <c r="R110" i="13" s="1"/>
  <c r="S110" i="13" s="1"/>
  <c r="T110" i="13" s="1"/>
  <c r="U110" i="13" s="1"/>
  <c r="V110" i="13" s="1"/>
  <c r="W110" i="13" s="1"/>
  <c r="X110" i="13" s="1"/>
  <c r="Y110" i="13" s="1"/>
  <c r="Z110" i="13" s="1"/>
  <c r="AA110" i="13" s="1"/>
  <c r="AB110" i="13" s="1"/>
  <c r="AC110" i="13" s="1"/>
  <c r="AD110" i="13" s="1"/>
  <c r="AE110" i="13" s="1"/>
  <c r="AF110" i="13" s="1"/>
  <c r="AG110" i="13" s="1"/>
  <c r="AB133" i="13"/>
  <c r="AB128" i="13" s="1"/>
  <c r="L133" i="13"/>
  <c r="L128" i="13" s="1"/>
  <c r="Z124" i="13"/>
  <c r="AG123" i="13"/>
  <c r="AG125" i="13" s="1"/>
  <c r="AF123" i="13"/>
  <c r="AF125" i="13" s="1"/>
  <c r="AF189" i="4" s="1"/>
  <c r="AE123" i="13"/>
  <c r="AD123" i="13"/>
  <c r="AC123" i="13"/>
  <c r="AB123" i="13"/>
  <c r="AA123" i="13"/>
  <c r="AA125" i="13" s="1"/>
  <c r="AA189" i="4" s="1"/>
  <c r="Z123" i="13"/>
  <c r="Z125" i="13" s="1"/>
  <c r="Z189" i="4" s="1"/>
  <c r="Y123" i="13"/>
  <c r="Y125" i="13" s="1"/>
  <c r="Y189" i="4" s="1"/>
  <c r="X123" i="13"/>
  <c r="W123" i="13"/>
  <c r="V123" i="13"/>
  <c r="U123" i="13"/>
  <c r="T123" i="13"/>
  <c r="S123" i="13"/>
  <c r="S125" i="13" s="1"/>
  <c r="S189" i="4" s="1"/>
  <c r="R123" i="13"/>
  <c r="Q123" i="13"/>
  <c r="P123" i="13"/>
  <c r="P125" i="13" s="1"/>
  <c r="P189" i="4" s="1"/>
  <c r="O123" i="13"/>
  <c r="N123" i="13"/>
  <c r="M123" i="13"/>
  <c r="L123" i="13"/>
  <c r="K123" i="13"/>
  <c r="J123" i="13"/>
  <c r="J125" i="13" s="1"/>
  <c r="J189" i="4" s="1"/>
  <c r="I123" i="13"/>
  <c r="I125" i="13" s="1"/>
  <c r="I189" i="4" s="1"/>
  <c r="H123" i="13"/>
  <c r="H125" i="13" s="1"/>
  <c r="H189" i="4" s="1"/>
  <c r="G123" i="13"/>
  <c r="F123" i="13"/>
  <c r="E123" i="13"/>
  <c r="AE121" i="13"/>
  <c r="AE188" i="4" s="1"/>
  <c r="G121" i="13"/>
  <c r="G188" i="4" s="1"/>
  <c r="Z120" i="13"/>
  <c r="Z121" i="13" s="1"/>
  <c r="Z188" i="4" s="1"/>
  <c r="AG119" i="13"/>
  <c r="AF119" i="13"/>
  <c r="AE119" i="13"/>
  <c r="AD119" i="13"/>
  <c r="AC119" i="13"/>
  <c r="AC121" i="13" s="1"/>
  <c r="AC188" i="4" s="1"/>
  <c r="AB119" i="13"/>
  <c r="AB121" i="13" s="1"/>
  <c r="AB188" i="4" s="1"/>
  <c r="AA119" i="13"/>
  <c r="Z119" i="13"/>
  <c r="Y119" i="13"/>
  <c r="Y121" i="13" s="1"/>
  <c r="Y188" i="4" s="1"/>
  <c r="X119" i="13"/>
  <c r="X121" i="13" s="1"/>
  <c r="X188" i="4" s="1"/>
  <c r="W119" i="13"/>
  <c r="W121" i="13" s="1"/>
  <c r="W188" i="4" s="1"/>
  <c r="V119" i="13"/>
  <c r="V121" i="13" s="1"/>
  <c r="V188" i="4" s="1"/>
  <c r="U119" i="13"/>
  <c r="T119" i="13"/>
  <c r="S119" i="13"/>
  <c r="R119" i="13"/>
  <c r="R121" i="13" s="1"/>
  <c r="R188" i="4" s="1"/>
  <c r="Q119" i="13"/>
  <c r="Q121" i="13" s="1"/>
  <c r="Q188" i="4" s="1"/>
  <c r="P119" i="13"/>
  <c r="P121" i="13" s="1"/>
  <c r="P188" i="4" s="1"/>
  <c r="O119" i="13"/>
  <c r="O121" i="13" s="1"/>
  <c r="O188" i="4" s="1"/>
  <c r="N119" i="13"/>
  <c r="M119" i="13"/>
  <c r="L119" i="13"/>
  <c r="K119" i="13"/>
  <c r="K121" i="13" s="1"/>
  <c r="K188" i="4" s="1"/>
  <c r="J119" i="13"/>
  <c r="J121" i="13" s="1"/>
  <c r="J188" i="4" s="1"/>
  <c r="I119" i="13"/>
  <c r="H119" i="13"/>
  <c r="G119" i="13"/>
  <c r="F119" i="13"/>
  <c r="F121" i="13" s="1"/>
  <c r="F188" i="4" s="1"/>
  <c r="E119" i="13"/>
  <c r="E121" i="13" s="1"/>
  <c r="E188" i="4" s="1"/>
  <c r="J117" i="13"/>
  <c r="Z116" i="13"/>
  <c r="M117" i="13" s="1"/>
  <c r="AG115" i="13"/>
  <c r="AF115" i="13"/>
  <c r="AE115" i="13"/>
  <c r="AD115" i="13"/>
  <c r="AC115" i="13"/>
  <c r="AB115" i="13"/>
  <c r="AA115" i="13"/>
  <c r="Z115" i="13"/>
  <c r="Y115" i="13"/>
  <c r="X115" i="13"/>
  <c r="W115" i="13"/>
  <c r="W117" i="13" s="1"/>
  <c r="V115" i="13"/>
  <c r="V117" i="13" s="1"/>
  <c r="U115" i="13"/>
  <c r="T115" i="13"/>
  <c r="S115" i="13"/>
  <c r="S117" i="13" s="1"/>
  <c r="R115" i="13"/>
  <c r="R117" i="13" s="1"/>
  <c r="Q115" i="13"/>
  <c r="Q117" i="13" s="1"/>
  <c r="P115" i="13"/>
  <c r="P117" i="13" s="1"/>
  <c r="O115" i="13"/>
  <c r="N115" i="13"/>
  <c r="M115" i="13"/>
  <c r="L115" i="13"/>
  <c r="K115" i="13"/>
  <c r="K117" i="13" s="1"/>
  <c r="J115" i="13"/>
  <c r="I115" i="13"/>
  <c r="H115" i="13"/>
  <c r="G115" i="13"/>
  <c r="F115" i="13"/>
  <c r="E115" i="13"/>
  <c r="W113" i="13"/>
  <c r="V113" i="13"/>
  <c r="V187" i="4" s="1"/>
  <c r="M113" i="13"/>
  <c r="Z112" i="13"/>
  <c r="X113" i="13" s="1"/>
  <c r="AG111" i="13"/>
  <c r="AG113" i="13" s="1"/>
  <c r="AF111" i="13"/>
  <c r="AF113" i="13" s="1"/>
  <c r="AE111" i="13"/>
  <c r="AE113" i="13" s="1"/>
  <c r="AD111" i="13"/>
  <c r="AD113" i="13" s="1"/>
  <c r="AC111" i="13"/>
  <c r="AC113" i="13" s="1"/>
  <c r="AB111" i="13"/>
  <c r="AB113" i="13" s="1"/>
  <c r="AB187" i="4" s="1"/>
  <c r="AA111" i="13"/>
  <c r="AA113" i="13" s="1"/>
  <c r="Z111" i="13"/>
  <c r="Z113" i="13" s="1"/>
  <c r="Y111" i="13"/>
  <c r="X111" i="13"/>
  <c r="W111" i="13"/>
  <c r="V111" i="13"/>
  <c r="U111" i="13"/>
  <c r="U113" i="13" s="1"/>
  <c r="T111" i="13"/>
  <c r="T113" i="13" s="1"/>
  <c r="T187" i="4" s="1"/>
  <c r="S111" i="13"/>
  <c r="R111" i="13"/>
  <c r="Q111" i="13"/>
  <c r="P111" i="13"/>
  <c r="P113" i="13" s="1"/>
  <c r="O111" i="13"/>
  <c r="O113" i="13" s="1"/>
  <c r="N111" i="13"/>
  <c r="N113" i="13" s="1"/>
  <c r="M111" i="13"/>
  <c r="L111" i="13"/>
  <c r="K111" i="13"/>
  <c r="J111" i="13"/>
  <c r="J113" i="13" s="1"/>
  <c r="I111" i="13"/>
  <c r="I113" i="13" s="1"/>
  <c r="H111" i="13"/>
  <c r="H113" i="13" s="1"/>
  <c r="G111" i="13"/>
  <c r="G113" i="13" s="1"/>
  <c r="F111" i="13"/>
  <c r="F113" i="13" s="1"/>
  <c r="E111" i="13"/>
  <c r="E113" i="13" s="1"/>
  <c r="G187" i="4" l="1"/>
  <c r="AE127" i="13"/>
  <c r="AE129" i="13" s="1"/>
  <c r="AE187" i="4"/>
  <c r="AF114" i="13"/>
  <c r="AF187" i="4"/>
  <c r="O187" i="4"/>
  <c r="P127" i="13"/>
  <c r="P129" i="13" s="1"/>
  <c r="P187" i="4"/>
  <c r="X127" i="13"/>
  <c r="X129" i="13" s="1"/>
  <c r="X187" i="4"/>
  <c r="E187" i="4"/>
  <c r="E127" i="13"/>
  <c r="E129" i="13" s="1"/>
  <c r="AC127" i="13"/>
  <c r="AC129" i="13" s="1"/>
  <c r="AC187" i="4"/>
  <c r="F187" i="4"/>
  <c r="AD187" i="4"/>
  <c r="H127" i="13"/>
  <c r="H129" i="13" s="1"/>
  <c r="H187" i="4"/>
  <c r="N187" i="4"/>
  <c r="U187" i="4"/>
  <c r="I127" i="13"/>
  <c r="I129" i="13" s="1"/>
  <c r="J127" i="13"/>
  <c r="J129" i="13" s="1"/>
  <c r="F117" i="13"/>
  <c r="AD121" i="13"/>
  <c r="AD188" i="4" s="1"/>
  <c r="Q113" i="13"/>
  <c r="G117" i="13"/>
  <c r="Y117" i="13"/>
  <c r="S121" i="13"/>
  <c r="S188" i="4" s="1"/>
  <c r="I121" i="13"/>
  <c r="I188" i="4" s="1"/>
  <c r="AG121" i="13"/>
  <c r="AG127" i="13" s="1"/>
  <c r="AG129" i="13" s="1"/>
  <c r="N125" i="13"/>
  <c r="N189" i="4" s="1"/>
  <c r="L113" i="13"/>
  <c r="R113" i="13"/>
  <c r="H117" i="13"/>
  <c r="N117" i="13"/>
  <c r="AF117" i="13"/>
  <c r="N121" i="13"/>
  <c r="N188" i="4" s="1"/>
  <c r="T121" i="13"/>
  <c r="T188" i="4" s="1"/>
  <c r="K125" i="13"/>
  <c r="K189" i="4" s="1"/>
  <c r="Q125" i="13"/>
  <c r="Q189" i="4" s="1"/>
  <c r="Z187" i="4"/>
  <c r="AA187" i="4"/>
  <c r="W127" i="13"/>
  <c r="W129" i="13" s="1"/>
  <c r="X117" i="13"/>
  <c r="AD117" i="13"/>
  <c r="L121" i="13"/>
  <c r="L188" i="4" s="1"/>
  <c r="H121" i="13"/>
  <c r="H188" i="4" s="1"/>
  <c r="AF121" i="13"/>
  <c r="AF188" i="4" s="1"/>
  <c r="K113" i="13"/>
  <c r="AE117" i="13"/>
  <c r="M121" i="13"/>
  <c r="M188" i="4" s="1"/>
  <c r="J187" i="4"/>
  <c r="S113" i="13"/>
  <c r="Y113" i="13"/>
  <c r="I117" i="13"/>
  <c r="O117" i="13"/>
  <c r="AG117" i="13"/>
  <c r="Z117" i="13"/>
  <c r="U121" i="13"/>
  <c r="U188" i="4" s="1"/>
  <c r="AA121" i="13"/>
  <c r="AA188" i="4" s="1"/>
  <c r="R125" i="13"/>
  <c r="R189" i="4" s="1"/>
  <c r="X125" i="13"/>
  <c r="X189" i="4" s="1"/>
  <c r="W187" i="4"/>
  <c r="M187" i="4"/>
  <c r="T127" i="13"/>
  <c r="T129" i="13" s="1"/>
  <c r="Z127" i="13"/>
  <c r="Z129" i="13" s="1"/>
  <c r="AA117" i="13"/>
  <c r="I187" i="4"/>
  <c r="L125" i="13"/>
  <c r="L189" i="4" s="1"/>
  <c r="M125" i="13"/>
  <c r="M189" i="4" s="1"/>
  <c r="AC125" i="13"/>
  <c r="AC189" i="4" s="1"/>
  <c r="T117" i="13"/>
  <c r="F125" i="13"/>
  <c r="F189" i="4" s="1"/>
  <c r="AD125" i="13"/>
  <c r="AD189" i="4" s="1"/>
  <c r="U117" i="13"/>
  <c r="AB125" i="13"/>
  <c r="AB189" i="4" s="1"/>
  <c r="E125" i="13"/>
  <c r="E189" i="4" s="1"/>
  <c r="V125" i="13"/>
  <c r="V189" i="4" s="1"/>
  <c r="E117" i="13"/>
  <c r="AC117" i="13"/>
  <c r="G125" i="13"/>
  <c r="G189" i="4" s="1"/>
  <c r="O125" i="13"/>
  <c r="O189" i="4" s="1"/>
  <c r="W125" i="13"/>
  <c r="W189" i="4" s="1"/>
  <c r="AE125" i="13"/>
  <c r="AE189" i="4" s="1"/>
  <c r="T125" i="13"/>
  <c r="T189" i="4" s="1"/>
  <c r="U125" i="13"/>
  <c r="U189" i="4" s="1"/>
  <c r="L117" i="13"/>
  <c r="AB117" i="13"/>
  <c r="Y127" i="13" l="1"/>
  <c r="Y129" i="13" s="1"/>
  <c r="Y187" i="4"/>
  <c r="R127" i="13"/>
  <c r="R129" i="13" s="1"/>
  <c r="R187" i="4"/>
  <c r="M127" i="13"/>
  <c r="M129" i="13" s="1"/>
  <c r="N127" i="13"/>
  <c r="N129" i="13" s="1"/>
  <c r="F127" i="13"/>
  <c r="F129" i="13" s="1"/>
  <c r="AF127" i="13"/>
  <c r="AF129" i="13" s="1"/>
  <c r="S127" i="13"/>
  <c r="S129" i="13" s="1"/>
  <c r="S187" i="4"/>
  <c r="L127" i="13"/>
  <c r="L129" i="13" s="1"/>
  <c r="L187" i="4"/>
  <c r="AA127" i="13"/>
  <c r="AA129" i="13" s="1"/>
  <c r="V127" i="13"/>
  <c r="V129" i="13" s="1"/>
  <c r="U127" i="13"/>
  <c r="U129" i="13" s="1"/>
  <c r="AD127" i="13"/>
  <c r="AD129" i="13" s="1"/>
  <c r="O127" i="13"/>
  <c r="O129" i="13" s="1"/>
  <c r="Q127" i="13"/>
  <c r="Q129" i="13" s="1"/>
  <c r="Q187" i="4"/>
  <c r="K127" i="13"/>
  <c r="K129" i="13" s="1"/>
  <c r="K187" i="4"/>
  <c r="AB127" i="13"/>
  <c r="AB129" i="13" s="1"/>
  <c r="G127" i="13"/>
  <c r="G129" i="13" s="1"/>
  <c r="G12" i="9"/>
  <c r="H12" i="9" s="1"/>
  <c r="I12" i="9" s="1"/>
  <c r="J12" i="9" s="1"/>
  <c r="K12" i="9" s="1"/>
  <c r="L12" i="9" s="1"/>
  <c r="M12" i="9" s="1"/>
  <c r="N12" i="9" s="1"/>
  <c r="O12" i="9" s="1"/>
  <c r="P12" i="9" s="1"/>
  <c r="Q12" i="9" s="1"/>
  <c r="R12" i="9" s="1"/>
  <c r="S12" i="9" s="1"/>
  <c r="T12" i="9" s="1"/>
  <c r="U12" i="9" s="1"/>
  <c r="V12" i="9" s="1"/>
  <c r="W12" i="9" s="1"/>
  <c r="X12" i="9" s="1"/>
  <c r="Y12" i="9" s="1"/>
  <c r="Z12" i="9" s="1"/>
  <c r="AA12" i="9" s="1"/>
  <c r="AB12" i="9" s="1"/>
  <c r="AC12" i="9" s="1"/>
  <c r="AD12" i="9" s="1"/>
  <c r="AE12" i="9" s="1"/>
  <c r="AF12" i="9" s="1"/>
  <c r="F12" i="9"/>
  <c r="W55" i="16"/>
  <c r="O55" i="16"/>
  <c r="N55" i="16"/>
  <c r="G55" i="16"/>
  <c r="F55" i="16"/>
  <c r="AA55" i="16"/>
  <c r="Z55" i="16"/>
  <c r="S55" i="16"/>
  <c r="R55" i="16"/>
  <c r="K55" i="16"/>
  <c r="J55" i="16"/>
  <c r="H55" i="16"/>
  <c r="F73" i="16"/>
  <c r="G73" i="16" s="1"/>
  <c r="H73" i="16" s="1"/>
  <c r="I73" i="16" s="1"/>
  <c r="J73" i="16" s="1"/>
  <c r="K73" i="16" s="1"/>
  <c r="L73" i="16" s="1"/>
  <c r="M73" i="16" s="1"/>
  <c r="N73" i="16" s="1"/>
  <c r="O73" i="16" s="1"/>
  <c r="P73" i="16" s="1"/>
  <c r="Q73" i="16" s="1"/>
  <c r="R73" i="16" s="1"/>
  <c r="S73" i="16" s="1"/>
  <c r="T73" i="16" s="1"/>
  <c r="U73" i="16" s="1"/>
  <c r="V73" i="16" s="1"/>
  <c r="W73" i="16" s="1"/>
  <c r="X73" i="16" s="1"/>
  <c r="Y73" i="16" s="1"/>
  <c r="Z73" i="16" s="1"/>
  <c r="AA73" i="16" s="1"/>
  <c r="AB73" i="16" s="1"/>
  <c r="AC73" i="16" s="1"/>
  <c r="AD73" i="16" s="1"/>
  <c r="AE73" i="16" s="1"/>
  <c r="AF73" i="16" s="1"/>
  <c r="L55" i="16"/>
  <c r="AD55" i="16" l="1"/>
  <c r="AB55" i="16"/>
  <c r="AE55" i="16"/>
  <c r="T55" i="16"/>
  <c r="P55" i="16"/>
  <c r="X55" i="16"/>
  <c r="E74" i="16"/>
  <c r="AF55" i="16"/>
  <c r="V55" i="16"/>
  <c r="I55" i="16"/>
  <c r="Q55" i="16"/>
  <c r="Y55" i="16"/>
  <c r="E55" i="16"/>
  <c r="M55" i="16"/>
  <c r="U55" i="16"/>
  <c r="AC55" i="16"/>
  <c r="AF24"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F45" i="16"/>
  <c r="E45"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AF43" i="16"/>
  <c r="AE43" i="16"/>
  <c r="AD43" i="16"/>
  <c r="AC43" i="16"/>
  <c r="AB43" i="16"/>
  <c r="AA43" i="16"/>
  <c r="Z43" i="16"/>
  <c r="Y43" i="16"/>
  <c r="X43" i="16"/>
  <c r="W43" i="16"/>
  <c r="V43" i="16"/>
  <c r="U43" i="16"/>
  <c r="T43" i="16"/>
  <c r="S43" i="16"/>
  <c r="R43" i="16"/>
  <c r="Q43" i="16"/>
  <c r="P43" i="16"/>
  <c r="O43" i="16"/>
  <c r="N43" i="16"/>
  <c r="M43" i="16"/>
  <c r="L43" i="16"/>
  <c r="K43" i="16"/>
  <c r="J43" i="16"/>
  <c r="I43" i="16"/>
  <c r="H43" i="16"/>
  <c r="G43" i="16"/>
  <c r="F43" i="16"/>
  <c r="E43" i="16"/>
  <c r="AF42" i="16"/>
  <c r="AE42" i="16"/>
  <c r="AD42" i="16"/>
  <c r="AC42" i="16"/>
  <c r="AB42" i="16"/>
  <c r="AA42" i="16"/>
  <c r="Z42" i="16"/>
  <c r="Y42" i="16"/>
  <c r="X42" i="16"/>
  <c r="W42" i="16"/>
  <c r="V42" i="16"/>
  <c r="U42" i="16"/>
  <c r="T42" i="16"/>
  <c r="S42" i="16"/>
  <c r="R42" i="16"/>
  <c r="Q42" i="16"/>
  <c r="P42" i="16"/>
  <c r="O42" i="16"/>
  <c r="N42" i="16"/>
  <c r="M42" i="16"/>
  <c r="L42" i="16"/>
  <c r="K42" i="16"/>
  <c r="J42" i="16"/>
  <c r="I42" i="16"/>
  <c r="H42" i="16"/>
  <c r="G42" i="16"/>
  <c r="F42" i="16"/>
  <c r="E42"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AF37" i="16"/>
  <c r="AE37" i="16"/>
  <c r="AD37" i="16"/>
  <c r="AC37" i="16"/>
  <c r="AB37" i="16"/>
  <c r="AA37" i="16"/>
  <c r="Z37" i="16"/>
  <c r="Y37" i="16"/>
  <c r="X37" i="16"/>
  <c r="W37" i="16"/>
  <c r="V37" i="16"/>
  <c r="U37" i="16"/>
  <c r="T37" i="16"/>
  <c r="S37" i="16"/>
  <c r="R37" i="16"/>
  <c r="Q37" i="16"/>
  <c r="P37" i="16"/>
  <c r="O37" i="16"/>
  <c r="N37" i="16"/>
  <c r="M37" i="16"/>
  <c r="L37" i="16"/>
  <c r="K37" i="16"/>
  <c r="J37" i="16"/>
  <c r="I37" i="16"/>
  <c r="H37" i="16"/>
  <c r="G37" i="16"/>
  <c r="F37" i="16"/>
  <c r="E37"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AF34" i="16"/>
  <c r="AE34" i="16"/>
  <c r="AD34"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AF33" i="16"/>
  <c r="AE33" i="16"/>
  <c r="AD33"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E20" i="16" l="1"/>
  <c r="AF25" i="16"/>
  <c r="F38" i="16"/>
  <c r="F32" i="16"/>
  <c r="N38" i="16"/>
  <c r="N32" i="16"/>
  <c r="V38" i="16"/>
  <c r="V32" i="16"/>
  <c r="AD38" i="16"/>
  <c r="AD32" i="16"/>
  <c r="F46" i="16"/>
  <c r="F40" i="16"/>
  <c r="N46" i="16"/>
  <c r="N40" i="16"/>
  <c r="V46" i="16"/>
  <c r="V40" i="16"/>
  <c r="AD46" i="16"/>
  <c r="AD40" i="16"/>
  <c r="G38" i="16"/>
  <c r="G32" i="16"/>
  <c r="O38" i="16"/>
  <c r="O32" i="16"/>
  <c r="W38" i="16"/>
  <c r="W32" i="16"/>
  <c r="AE38" i="16"/>
  <c r="AE32" i="16"/>
  <c r="G46" i="16"/>
  <c r="G40" i="16"/>
  <c r="O46" i="16"/>
  <c r="O40" i="16"/>
  <c r="W46" i="16"/>
  <c r="W40" i="16"/>
  <c r="AE46" i="16"/>
  <c r="AE40" i="16"/>
  <c r="AF23" i="16"/>
  <c r="H38" i="16"/>
  <c r="H32" i="16"/>
  <c r="P38" i="16"/>
  <c r="P32" i="16"/>
  <c r="X38" i="16"/>
  <c r="X32" i="16"/>
  <c r="AF38" i="16"/>
  <c r="AF32" i="16"/>
  <c r="H46" i="16"/>
  <c r="H40" i="16"/>
  <c r="P46" i="16"/>
  <c r="P40" i="16"/>
  <c r="X46" i="16"/>
  <c r="X40" i="16"/>
  <c r="AF46" i="16"/>
  <c r="AF40" i="16"/>
  <c r="I38" i="16"/>
  <c r="I32" i="16"/>
  <c r="Q38" i="16"/>
  <c r="Q32" i="16"/>
  <c r="Y38" i="16"/>
  <c r="Y32" i="16"/>
  <c r="I46" i="16"/>
  <c r="I40" i="16"/>
  <c r="Q46" i="16"/>
  <c r="Q40" i="16"/>
  <c r="Y46" i="16"/>
  <c r="Y40" i="16"/>
  <c r="J38" i="16"/>
  <c r="J32" i="16"/>
  <c r="R38" i="16"/>
  <c r="R32" i="16"/>
  <c r="Z38" i="16"/>
  <c r="Z32" i="16"/>
  <c r="J46" i="16"/>
  <c r="J40" i="16"/>
  <c r="R46" i="16"/>
  <c r="R40" i="16"/>
  <c r="Z46" i="16"/>
  <c r="Z40" i="16"/>
  <c r="K38" i="16"/>
  <c r="K32" i="16"/>
  <c r="S38" i="16"/>
  <c r="S32" i="16"/>
  <c r="AA38" i="16"/>
  <c r="AA32" i="16"/>
  <c r="K46" i="16"/>
  <c r="K40" i="16"/>
  <c r="S46" i="16"/>
  <c r="S40" i="16"/>
  <c r="AA46" i="16"/>
  <c r="AA40" i="16"/>
  <c r="L38" i="16"/>
  <c r="L32" i="16"/>
  <c r="T38" i="16"/>
  <c r="T32" i="16"/>
  <c r="AB38" i="16"/>
  <c r="AB32" i="16"/>
  <c r="L46" i="16"/>
  <c r="L40" i="16"/>
  <c r="T46" i="16"/>
  <c r="T40" i="16"/>
  <c r="AB46" i="16"/>
  <c r="AB40" i="16"/>
  <c r="AF27" i="16"/>
  <c r="E38" i="16"/>
  <c r="E32" i="16"/>
  <c r="M38" i="16"/>
  <c r="M32" i="16"/>
  <c r="U38" i="16"/>
  <c r="U32" i="16"/>
  <c r="AC38" i="16"/>
  <c r="AC32" i="16"/>
  <c r="E46" i="16"/>
  <c r="E40" i="16"/>
  <c r="M46" i="16"/>
  <c r="M40" i="16"/>
  <c r="U46" i="16"/>
  <c r="U40" i="16"/>
  <c r="AC46" i="16"/>
  <c r="AC40" i="16"/>
  <c r="V54" i="16"/>
  <c r="V48" i="16"/>
  <c r="G54" i="16"/>
  <c r="G48" i="16"/>
  <c r="O54" i="16"/>
  <c r="O48" i="16"/>
  <c r="W54" i="16"/>
  <c r="W48" i="16"/>
  <c r="AE54" i="16"/>
  <c r="AE48" i="16"/>
  <c r="AD54" i="16"/>
  <c r="AD48" i="16"/>
  <c r="H54" i="16"/>
  <c r="H48" i="16"/>
  <c r="P54" i="16"/>
  <c r="P48" i="16"/>
  <c r="X54" i="16"/>
  <c r="X48" i="16"/>
  <c r="AF54" i="16"/>
  <c r="AF48" i="16"/>
  <c r="I54" i="16"/>
  <c r="I48" i="16"/>
  <c r="Q54" i="16"/>
  <c r="Q48" i="16"/>
  <c r="Y54" i="16"/>
  <c r="Y48" i="16"/>
  <c r="N54" i="16"/>
  <c r="N48" i="16"/>
  <c r="J54" i="16"/>
  <c r="J48" i="16"/>
  <c r="R54" i="16"/>
  <c r="R48" i="16"/>
  <c r="Z54" i="16"/>
  <c r="Z48" i="16"/>
  <c r="F54" i="16"/>
  <c r="F48" i="16"/>
  <c r="K54" i="16"/>
  <c r="K48" i="16"/>
  <c r="S54" i="16"/>
  <c r="S48" i="16"/>
  <c r="AA54" i="16"/>
  <c r="AA48" i="16"/>
  <c r="L54" i="16"/>
  <c r="L48" i="16"/>
  <c r="T54" i="16"/>
  <c r="T48" i="16"/>
  <c r="AB54" i="16"/>
  <c r="AB48" i="16"/>
  <c r="E54" i="16"/>
  <c r="E48" i="16"/>
  <c r="M54" i="16"/>
  <c r="M48" i="16"/>
  <c r="U54" i="16"/>
  <c r="U48" i="16"/>
  <c r="AC54" i="16"/>
  <c r="AC48" i="16"/>
  <c r="P31" i="16" l="1"/>
  <c r="AD39" i="16"/>
  <c r="O39" i="16"/>
  <c r="Z39" i="16"/>
  <c r="X39" i="16"/>
  <c r="H31" i="16"/>
  <c r="Q31" i="16"/>
  <c r="AE31" i="16"/>
  <c r="M39" i="16"/>
  <c r="R31" i="16"/>
  <c r="Y39" i="16"/>
  <c r="AF22" i="16"/>
  <c r="X31" i="16"/>
  <c r="T31" i="16"/>
  <c r="I39" i="16"/>
  <c r="S31" i="16"/>
  <c r="J39" i="16"/>
  <c r="N39" i="16"/>
  <c r="N31" i="16"/>
  <c r="L31" i="16"/>
  <c r="AB31" i="16"/>
  <c r="AC39" i="16"/>
  <c r="AC31" i="16"/>
  <c r="V31" i="16"/>
  <c r="E31" i="16"/>
  <c r="K31" i="16"/>
  <c r="Y31" i="16"/>
  <c r="W39" i="16"/>
  <c r="W31" i="16"/>
  <c r="F39" i="16"/>
  <c r="F31" i="16"/>
  <c r="U39" i="16"/>
  <c r="U31" i="16"/>
  <c r="G31" i="16"/>
  <c r="E39" i="16"/>
  <c r="M31" i="16"/>
  <c r="AA31" i="16"/>
  <c r="R39" i="16"/>
  <c r="Q39" i="16"/>
  <c r="I31" i="16"/>
  <c r="P39" i="16"/>
  <c r="L39" i="16"/>
  <c r="J31" i="16"/>
  <c r="S39" i="16"/>
  <c r="AB39" i="16"/>
  <c r="K39" i="16"/>
  <c r="Z31" i="16"/>
  <c r="N47" i="16"/>
  <c r="AA39" i="16"/>
  <c r="AF39" i="16"/>
  <c r="AF31" i="16"/>
  <c r="AE39" i="16"/>
  <c r="AF26" i="16"/>
  <c r="T39" i="16"/>
  <c r="O31" i="16"/>
  <c r="V39" i="16"/>
  <c r="AD31" i="16"/>
  <c r="AD47" i="16"/>
  <c r="H39" i="16"/>
  <c r="G39" i="16"/>
  <c r="P47" i="16"/>
  <c r="AC47" i="16"/>
  <c r="AB47" i="16"/>
  <c r="S47" i="16"/>
  <c r="I47" i="16"/>
  <c r="H47" i="16"/>
  <c r="O47" i="16"/>
  <c r="W47" i="16"/>
  <c r="J47" i="16"/>
  <c r="U47" i="16"/>
  <c r="T47" i="16"/>
  <c r="K47" i="16"/>
  <c r="Z47" i="16"/>
  <c r="AF47" i="16"/>
  <c r="G47" i="16"/>
  <c r="E47" i="16"/>
  <c r="AA47" i="16"/>
  <c r="Q47" i="16"/>
  <c r="M47" i="16"/>
  <c r="L47" i="16"/>
  <c r="F47" i="16"/>
  <c r="R47" i="16"/>
  <c r="Y47" i="16"/>
  <c r="X47" i="16"/>
  <c r="AE47" i="16"/>
  <c r="V47" i="16"/>
  <c r="F1" i="16"/>
  <c r="G1" i="16" s="1"/>
  <c r="H1" i="16" s="1"/>
  <c r="I1" i="16" s="1"/>
  <c r="J1" i="16" s="1"/>
  <c r="K1" i="16" s="1"/>
  <c r="L1" i="16" s="1"/>
  <c r="M1" i="16" s="1"/>
  <c r="N1" i="16" s="1"/>
  <c r="O1" i="16" s="1"/>
  <c r="P1" i="16" s="1"/>
  <c r="Q1" i="16" s="1"/>
  <c r="R1" i="16" s="1"/>
  <c r="S1" i="16" s="1"/>
  <c r="T1" i="16" s="1"/>
  <c r="U1" i="16" s="1"/>
  <c r="V1" i="16" s="1"/>
  <c r="W1" i="16" s="1"/>
  <c r="X1" i="16" s="1"/>
  <c r="Y1" i="16" s="1"/>
  <c r="Z1" i="16" s="1"/>
  <c r="AA1" i="16" s="1"/>
  <c r="AB1" i="16" s="1"/>
  <c r="AC1" i="16" s="1"/>
  <c r="AD1" i="16" s="1"/>
  <c r="AE1" i="16" s="1"/>
  <c r="AF1" i="16" s="1"/>
  <c r="AF21" i="16" l="1"/>
  <c r="AF19" i="16" s="1"/>
  <c r="F1" i="15"/>
  <c r="G1" i="15" s="1"/>
  <c r="H1" i="15" s="1"/>
  <c r="I1" i="15" s="1"/>
  <c r="J1" i="15" s="1"/>
  <c r="K1" i="15" s="1"/>
  <c r="L1" i="15" s="1"/>
  <c r="M1" i="15" s="1"/>
  <c r="N1" i="15" s="1"/>
  <c r="O1" i="15" s="1"/>
  <c r="P1" i="15" s="1"/>
  <c r="Q1" i="15" s="1"/>
  <c r="R1" i="15" s="1"/>
  <c r="S1" i="15" s="1"/>
  <c r="T1" i="15" s="1"/>
  <c r="U1" i="15" s="1"/>
  <c r="V1" i="15" s="1"/>
  <c r="W1" i="15" s="1"/>
  <c r="X1" i="15" s="1"/>
  <c r="Y1" i="15" s="1"/>
  <c r="Z1" i="15" s="1"/>
  <c r="AA1" i="15" s="1"/>
  <c r="AB1" i="15" s="1"/>
  <c r="AC1" i="15" s="1"/>
  <c r="AD1" i="15" s="1"/>
  <c r="AE1" i="15" s="1"/>
  <c r="AF1" i="15" s="1"/>
  <c r="F103" i="13" l="1"/>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G103"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AG104" i="13"/>
  <c r="E104" i="13"/>
  <c r="E103" i="13"/>
  <c r="F1" i="4" l="1"/>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F1" i="9" l="1"/>
  <c r="G1" i="9" s="1"/>
  <c r="H1" i="9" s="1"/>
  <c r="I1" i="9" s="1"/>
  <c r="J1" i="9" s="1"/>
  <c r="K1" i="9" s="1"/>
  <c r="L1" i="9" s="1"/>
  <c r="M1" i="9" s="1"/>
  <c r="N1" i="9" s="1"/>
  <c r="O1" i="9" s="1"/>
  <c r="P1" i="9" s="1"/>
  <c r="Q1" i="9" s="1"/>
  <c r="R1" i="9" s="1"/>
  <c r="S1" i="9" s="1"/>
  <c r="T1" i="9" s="1"/>
  <c r="U1" i="9" s="1"/>
  <c r="V1" i="9" s="1"/>
  <c r="W1" i="9" s="1"/>
  <c r="X1" i="9" s="1"/>
  <c r="Y1" i="9" s="1"/>
  <c r="Z1" i="9" s="1"/>
  <c r="AA1" i="9" s="1"/>
  <c r="AB1" i="9" s="1"/>
  <c r="AC1" i="9" s="1"/>
  <c r="AD1" i="9" s="1"/>
  <c r="AE1" i="9" s="1"/>
  <c r="AF1" i="9" s="1"/>
  <c r="F1" i="2"/>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F24" i="16"/>
  <c r="G24" i="16"/>
  <c r="H24" i="16"/>
  <c r="I24" i="16"/>
  <c r="K24" i="16"/>
  <c r="L24" i="16"/>
  <c r="M24" i="16"/>
  <c r="N24" i="16"/>
  <c r="O24" i="16"/>
  <c r="Q24" i="16"/>
  <c r="R24" i="16"/>
  <c r="S24" i="16"/>
  <c r="T24" i="16"/>
  <c r="U24" i="16"/>
  <c r="W24" i="16"/>
  <c r="X24" i="16"/>
  <c r="Y24" i="16"/>
  <c r="Z24" i="16"/>
  <c r="AA24" i="16"/>
  <c r="AC24" i="16"/>
  <c r="AD24" i="16"/>
  <c r="AE24" i="16"/>
  <c r="F26" i="16"/>
  <c r="H26" i="16"/>
  <c r="I26" i="16"/>
  <c r="J26" i="16"/>
  <c r="K26" i="16"/>
  <c r="L26" i="16"/>
  <c r="N26" i="16"/>
  <c r="O26" i="16"/>
  <c r="P26" i="16"/>
  <c r="Q26" i="16"/>
  <c r="R26" i="16"/>
  <c r="S26" i="16"/>
  <c r="T26" i="16"/>
  <c r="U26" i="16"/>
  <c r="W26" i="16"/>
  <c r="X26" i="16"/>
  <c r="Z26" i="16"/>
  <c r="AA26" i="16"/>
  <c r="AB26" i="16"/>
  <c r="AD26" i="16"/>
  <c r="AE26" i="16"/>
  <c r="F1" i="6"/>
  <c r="G1" i="6" s="1"/>
  <c r="H1" i="6" s="1"/>
  <c r="I1" i="6" s="1"/>
  <c r="J1" i="6" s="1"/>
  <c r="K1" i="6" s="1"/>
  <c r="L1" i="6" s="1"/>
  <c r="M1" i="6" s="1"/>
  <c r="N1" i="6" s="1"/>
  <c r="O1" i="6" s="1"/>
  <c r="P1" i="6" s="1"/>
  <c r="Q1" i="6" s="1"/>
  <c r="R1" i="6" s="1"/>
  <c r="S1" i="6" s="1"/>
  <c r="T1" i="6" s="1"/>
  <c r="U1" i="6" s="1"/>
  <c r="V1" i="6" s="1"/>
  <c r="W1" i="6" s="1"/>
  <c r="X1" i="6" s="1"/>
  <c r="Y1" i="6" s="1"/>
  <c r="Z1" i="6" s="1"/>
  <c r="AA1" i="6" s="1"/>
  <c r="AB1" i="6" s="1"/>
  <c r="AC1" i="6" s="1"/>
  <c r="AD1" i="6" s="1"/>
  <c r="AE1" i="6" s="1"/>
  <c r="E26" i="16"/>
  <c r="Y25" i="16" l="1"/>
  <c r="E29" i="16"/>
  <c r="V23" i="16"/>
  <c r="AB23" i="16"/>
  <c r="J23" i="16"/>
  <c r="P23" i="16"/>
  <c r="L22" i="16"/>
  <c r="AD25" i="16"/>
  <c r="X25" i="16"/>
  <c r="R25" i="16"/>
  <c r="L25" i="16"/>
  <c r="F25" i="16"/>
  <c r="T27" i="16"/>
  <c r="H27" i="16"/>
  <c r="M26" i="16"/>
  <c r="AE27" i="16"/>
  <c r="M27" i="16"/>
  <c r="Y23" i="16"/>
  <c r="G23" i="16"/>
  <c r="O22" i="16"/>
  <c r="I22" i="16"/>
  <c r="Z27" i="16"/>
  <c r="N27" i="16"/>
  <c r="AB25" i="16"/>
  <c r="V25" i="16"/>
  <c r="P25" i="16"/>
  <c r="J25" i="16"/>
  <c r="R22" i="16"/>
  <c r="M25" i="16"/>
  <c r="AA27" i="16"/>
  <c r="O27" i="16"/>
  <c r="I27" i="16"/>
  <c r="AC26" i="16"/>
  <c r="AA22" i="16"/>
  <c r="E28" i="16"/>
  <c r="Y26" i="16"/>
  <c r="X22" i="16"/>
  <c r="Y27" i="16"/>
  <c r="S27" i="16"/>
  <c r="G27" i="16"/>
  <c r="AA25" i="16"/>
  <c r="U25" i="16"/>
  <c r="O25" i="16"/>
  <c r="I25" i="16"/>
  <c r="AD27" i="16"/>
  <c r="X27" i="16"/>
  <c r="R27" i="16"/>
  <c r="L27" i="16"/>
  <c r="F27" i="16"/>
  <c r="Z25" i="16"/>
  <c r="T25" i="16"/>
  <c r="N25" i="16"/>
  <c r="H25" i="16"/>
  <c r="AD23" i="16"/>
  <c r="X23" i="16"/>
  <c r="R23" i="16"/>
  <c r="L23" i="16"/>
  <c r="F23" i="16"/>
  <c r="AC27" i="16"/>
  <c r="K27" i="16"/>
  <c r="W27" i="16"/>
  <c r="Q27" i="16"/>
  <c r="AE25" i="16"/>
  <c r="S25" i="16"/>
  <c r="G25" i="16"/>
  <c r="G26" i="16"/>
  <c r="AD22" i="16"/>
  <c r="F22" i="16"/>
  <c r="P24" i="16"/>
  <c r="N22" i="16"/>
  <c r="U27" i="16"/>
  <c r="AC23" i="16"/>
  <c r="W23" i="16"/>
  <c r="Q23" i="16"/>
  <c r="K23" i="16"/>
  <c r="AE22" i="16"/>
  <c r="Y22" i="16"/>
  <c r="S22" i="16"/>
  <c r="M22" i="16"/>
  <c r="G22" i="16"/>
  <c r="J24" i="16"/>
  <c r="AB27" i="16"/>
  <c r="V27" i="16"/>
  <c r="P27" i="16"/>
  <c r="J27" i="16"/>
  <c r="AE23" i="16"/>
  <c r="M23" i="16"/>
  <c r="U22" i="16"/>
  <c r="AB24" i="16"/>
  <c r="H22" i="16"/>
  <c r="S23" i="16"/>
  <c r="AC25" i="16"/>
  <c r="W25" i="16"/>
  <c r="Q25" i="16"/>
  <c r="K25" i="16"/>
  <c r="AA23" i="16"/>
  <c r="U23" i="16"/>
  <c r="O23" i="16"/>
  <c r="I23" i="16"/>
  <c r="AC22" i="16"/>
  <c r="W22" i="16"/>
  <c r="Q22" i="16"/>
  <c r="Q21" i="16" s="1"/>
  <c r="Q19" i="16" s="1"/>
  <c r="K22" i="16"/>
  <c r="T22" i="16"/>
  <c r="AB22" i="16"/>
  <c r="V22" i="16"/>
  <c r="P22" i="16"/>
  <c r="J22" i="16"/>
  <c r="V24" i="16"/>
  <c r="Z22" i="16"/>
  <c r="Z23" i="16"/>
  <c r="T23" i="16"/>
  <c r="N23" i="16"/>
  <c r="H23" i="16"/>
  <c r="V26" i="16"/>
  <c r="J21" i="16" l="1"/>
  <c r="J19" i="16" s="1"/>
  <c r="W21" i="16"/>
  <c r="W19" i="16" s="1"/>
  <c r="Y21" i="16"/>
  <c r="Y19" i="16" s="1"/>
  <c r="H21" i="16"/>
  <c r="H19" i="16" s="1"/>
  <c r="P21" i="16"/>
  <c r="P19" i="16" s="1"/>
  <c r="V21" i="16"/>
  <c r="V19" i="16" s="1"/>
  <c r="AC21" i="16"/>
  <c r="AC19" i="16" s="1"/>
  <c r="U21" i="16"/>
  <c r="U19" i="16" s="1"/>
  <c r="AE21" i="16"/>
  <c r="AE19" i="16" s="1"/>
  <c r="N21" i="16"/>
  <c r="N19" i="16" s="1"/>
  <c r="G21" i="16"/>
  <c r="G19" i="16" s="1"/>
  <c r="F21" i="16"/>
  <c r="F19" i="16" s="1"/>
  <c r="I21" i="16"/>
  <c r="I19" i="16" s="1"/>
  <c r="AA21" i="16"/>
  <c r="AA19" i="16" s="1"/>
  <c r="O21" i="16"/>
  <c r="O19" i="16" s="1"/>
  <c r="Z21" i="16"/>
  <c r="Z19" i="16" s="1"/>
  <c r="X21" i="16"/>
  <c r="X19" i="16" s="1"/>
  <c r="R21" i="16"/>
  <c r="R19" i="16" s="1"/>
  <c r="AB21" i="16"/>
  <c r="AB19" i="16" s="1"/>
  <c r="M21" i="16"/>
  <c r="M19" i="16" s="1"/>
  <c r="AD21" i="16"/>
  <c r="AD19" i="16" s="1"/>
  <c r="T21" i="16"/>
  <c r="T19" i="16" s="1"/>
  <c r="S21" i="16"/>
  <c r="S19" i="16" s="1"/>
  <c r="K21" i="16"/>
  <c r="K19" i="16" s="1"/>
  <c r="L21" i="16"/>
  <c r="L19" i="16" s="1"/>
  <c r="E27" i="16"/>
  <c r="E25" i="16"/>
  <c r="E24" i="16"/>
  <c r="E23" i="16"/>
  <c r="D116" i="7"/>
  <c r="D44" i="7"/>
  <c r="D36" i="7"/>
  <c r="D12" i="7"/>
  <c r="D4" i="7"/>
  <c r="F1" i="7"/>
  <c r="G1" i="7" s="1"/>
  <c r="H1" i="7" s="1"/>
  <c r="I1" i="7" s="1"/>
  <c r="J1" i="7" s="1"/>
  <c r="K1" i="7" s="1"/>
  <c r="L1" i="7" s="1"/>
  <c r="M1" i="7" s="1"/>
  <c r="N1" i="7" s="1"/>
  <c r="O1" i="7" s="1"/>
  <c r="P1" i="7" s="1"/>
  <c r="Q1" i="7" s="1"/>
  <c r="R1" i="7" s="1"/>
  <c r="S1" i="7" s="1"/>
  <c r="T1" i="7" s="1"/>
  <c r="U1" i="7" s="1"/>
  <c r="V1" i="7" s="1"/>
  <c r="W1" i="7" s="1"/>
  <c r="X1" i="7" s="1"/>
  <c r="Y1" i="7" s="1"/>
  <c r="Z1" i="7" s="1"/>
  <c r="AA1" i="7" s="1"/>
  <c r="AB1" i="7" s="1"/>
  <c r="AC1" i="7" s="1"/>
  <c r="AD1" i="7" s="1"/>
  <c r="AE1" i="7" s="1"/>
  <c r="AF1" i="7" s="1"/>
  <c r="E22" i="16" l="1"/>
  <c r="U9" i="16"/>
  <c r="U70" i="16" s="1"/>
  <c r="L8" i="16"/>
  <c r="L69" i="16" s="1"/>
  <c r="AD6" i="16"/>
  <c r="AD67" i="16" s="1"/>
  <c r="U5" i="16"/>
  <c r="U66" i="16" s="1"/>
  <c r="L6" i="16"/>
  <c r="L67" i="16" s="1"/>
  <c r="AD8" i="16"/>
  <c r="AD69" i="16" s="1"/>
  <c r="U7" i="16"/>
  <c r="U68" i="16" s="1"/>
  <c r="AB9" i="16"/>
  <c r="AB70" i="16" s="1"/>
  <c r="V9" i="16"/>
  <c r="V70" i="16" s="1"/>
  <c r="P9" i="16"/>
  <c r="P70" i="16" s="1"/>
  <c r="J9" i="16"/>
  <c r="J70" i="16" s="1"/>
  <c r="AE8" i="16"/>
  <c r="AE69" i="16" s="1"/>
  <c r="Y8" i="16"/>
  <c r="Y69" i="16" s="1"/>
  <c r="S8" i="16"/>
  <c r="S69" i="16" s="1"/>
  <c r="M8" i="16"/>
  <c r="M69" i="16" s="1"/>
  <c r="G8" i="16"/>
  <c r="G69" i="16" s="1"/>
  <c r="AB7" i="16"/>
  <c r="AB68" i="16" s="1"/>
  <c r="V7" i="16"/>
  <c r="V68" i="16" s="1"/>
  <c r="P7" i="16"/>
  <c r="P68" i="16" s="1"/>
  <c r="J7" i="16"/>
  <c r="J68" i="16" s="1"/>
  <c r="Y6" i="16"/>
  <c r="Y67" i="16" s="1"/>
  <c r="S6" i="16"/>
  <c r="S67" i="16" s="1"/>
  <c r="M6" i="16"/>
  <c r="M67" i="16" s="1"/>
  <c r="AB5" i="16"/>
  <c r="AB66" i="16" s="1"/>
  <c r="V5" i="16"/>
  <c r="V66" i="16" s="1"/>
  <c r="P5" i="16"/>
  <c r="P66" i="16" s="1"/>
  <c r="J5" i="16"/>
  <c r="J66" i="16" s="1"/>
  <c r="AA9" i="16"/>
  <c r="AA70" i="16" s="1"/>
  <c r="O9" i="16"/>
  <c r="O70" i="16" s="1"/>
  <c r="I9" i="16"/>
  <c r="I70" i="16" s="1"/>
  <c r="X8" i="16"/>
  <c r="X69" i="16" s="1"/>
  <c r="R8" i="16"/>
  <c r="R69" i="16" s="1"/>
  <c r="F8" i="16"/>
  <c r="F69" i="16" s="1"/>
  <c r="AA7" i="16"/>
  <c r="AA68" i="16" s="1"/>
  <c r="O7" i="16"/>
  <c r="O68" i="16" s="1"/>
  <c r="I7" i="16"/>
  <c r="I68" i="16" s="1"/>
  <c r="X6" i="16"/>
  <c r="X67" i="16" s="1"/>
  <c r="R6" i="16"/>
  <c r="R67" i="16" s="1"/>
  <c r="O5" i="16"/>
  <c r="O66" i="16" s="1"/>
  <c r="AF9" i="16"/>
  <c r="AF70" i="16" s="1"/>
  <c r="Z9" i="16"/>
  <c r="Z70" i="16" s="1"/>
  <c r="T9" i="16"/>
  <c r="T70" i="16" s="1"/>
  <c r="N9" i="16"/>
  <c r="N70" i="16" s="1"/>
  <c r="H9" i="16"/>
  <c r="H70" i="16" s="1"/>
  <c r="AC8" i="16"/>
  <c r="AC69" i="16" s="1"/>
  <c r="W8" i="16"/>
  <c r="W69" i="16" s="1"/>
  <c r="Q8" i="16"/>
  <c r="Q69" i="16" s="1"/>
  <c r="K8" i="16"/>
  <c r="K69" i="16" s="1"/>
  <c r="AF7" i="16"/>
  <c r="AF68" i="16" s="1"/>
  <c r="Z7" i="16"/>
  <c r="Z68" i="16" s="1"/>
  <c r="T7" i="16"/>
  <c r="T68" i="16" s="1"/>
  <c r="N7" i="16"/>
  <c r="N68" i="16" s="1"/>
  <c r="H7" i="16"/>
  <c r="H68" i="16" s="1"/>
  <c r="AC6" i="16"/>
  <c r="AC67" i="16" s="1"/>
  <c r="Q6" i="16"/>
  <c r="Q67" i="16" s="1"/>
  <c r="K6" i="16"/>
  <c r="K67" i="16" s="1"/>
  <c r="AF5" i="16"/>
  <c r="AF66" i="16" s="1"/>
  <c r="Z5" i="16"/>
  <c r="Z66" i="16" s="1"/>
  <c r="T5" i="16"/>
  <c r="T66" i="16" s="1"/>
  <c r="N5" i="16"/>
  <c r="N66" i="16" s="1"/>
  <c r="H5" i="16"/>
  <c r="H66" i="16" s="1"/>
  <c r="I5" i="16"/>
  <c r="I66" i="16" s="1"/>
  <c r="AE9" i="16"/>
  <c r="AE70" i="16" s="1"/>
  <c r="Y9" i="16"/>
  <c r="Y70" i="16" s="1"/>
  <c r="S9" i="16"/>
  <c r="S70" i="16" s="1"/>
  <c r="M9" i="16"/>
  <c r="M70" i="16" s="1"/>
  <c r="G9" i="16"/>
  <c r="G70" i="16" s="1"/>
  <c r="AB8" i="16"/>
  <c r="AB69" i="16" s="1"/>
  <c r="V8" i="16"/>
  <c r="V69" i="16" s="1"/>
  <c r="P8" i="16"/>
  <c r="P69" i="16" s="1"/>
  <c r="J8" i="16"/>
  <c r="J69" i="16" s="1"/>
  <c r="AE7" i="16"/>
  <c r="AE68" i="16" s="1"/>
  <c r="Y7" i="16"/>
  <c r="Y68" i="16" s="1"/>
  <c r="M7" i="16"/>
  <c r="M68" i="16" s="1"/>
  <c r="G7" i="16"/>
  <c r="G68" i="16" s="1"/>
  <c r="AB6" i="16"/>
  <c r="AB67" i="16" s="1"/>
  <c r="P6" i="16"/>
  <c r="P67" i="16" s="1"/>
  <c r="J6" i="16"/>
  <c r="J67" i="16" s="1"/>
  <c r="AE5" i="16"/>
  <c r="AE66" i="16" s="1"/>
  <c r="S5" i="16"/>
  <c r="S66" i="16" s="1"/>
  <c r="M5" i="16"/>
  <c r="M66" i="16" s="1"/>
  <c r="G5" i="16"/>
  <c r="G66" i="16" s="1"/>
  <c r="AD9" i="16"/>
  <c r="AD70" i="16" s="1"/>
  <c r="X9" i="16"/>
  <c r="X70" i="16" s="1"/>
  <c r="R9" i="16"/>
  <c r="R70" i="16" s="1"/>
  <c r="L9" i="16"/>
  <c r="L70" i="16" s="1"/>
  <c r="F9" i="16"/>
  <c r="F70" i="16" s="1"/>
  <c r="AA8" i="16"/>
  <c r="AA69" i="16" s="1"/>
  <c r="U8" i="16"/>
  <c r="U69" i="16" s="1"/>
  <c r="O8" i="16"/>
  <c r="O69" i="16" s="1"/>
  <c r="I8" i="16"/>
  <c r="I69" i="16" s="1"/>
  <c r="AD7" i="16"/>
  <c r="AD68" i="16" s="1"/>
  <c r="X7" i="16"/>
  <c r="X68" i="16" s="1"/>
  <c r="R7" i="16"/>
  <c r="R68" i="16" s="1"/>
  <c r="L7" i="16"/>
  <c r="L68" i="16" s="1"/>
  <c r="F7" i="16"/>
  <c r="F68" i="16" s="1"/>
  <c r="AA6" i="16"/>
  <c r="AA67" i="16" s="1"/>
  <c r="U6" i="16"/>
  <c r="U67" i="16" s="1"/>
  <c r="I6" i="16"/>
  <c r="I67" i="16" s="1"/>
  <c r="AD5" i="16"/>
  <c r="AD66" i="16" s="1"/>
  <c r="X5" i="16"/>
  <c r="X66" i="16" s="1"/>
  <c r="L5" i="16"/>
  <c r="L66" i="16" s="1"/>
  <c r="F5" i="16"/>
  <c r="F66" i="16" s="1"/>
  <c r="AC9" i="16"/>
  <c r="AC70" i="16" s="1"/>
  <c r="W9" i="16"/>
  <c r="W70" i="16" s="1"/>
  <c r="AF8" i="16"/>
  <c r="AF69" i="16" s="1"/>
  <c r="Z8" i="16"/>
  <c r="Z69" i="16" s="1"/>
  <c r="T8" i="16"/>
  <c r="T69" i="16" s="1"/>
  <c r="N8" i="16"/>
  <c r="N69" i="16" s="1"/>
  <c r="AC7" i="16"/>
  <c r="AC68" i="16" s="1"/>
  <c r="W7" i="16"/>
  <c r="W68" i="16" s="1"/>
  <c r="Q7" i="16"/>
  <c r="Q68" i="16" s="1"/>
  <c r="AF6" i="16"/>
  <c r="AF67" i="16" s="1"/>
  <c r="Z6" i="16"/>
  <c r="Z67" i="16" s="1"/>
  <c r="T6" i="16"/>
  <c r="T67" i="16" s="1"/>
  <c r="H6" i="16"/>
  <c r="H67" i="16" s="1"/>
  <c r="AC5" i="16"/>
  <c r="AC66" i="16" s="1"/>
  <c r="W5" i="16"/>
  <c r="W66" i="16" s="1"/>
  <c r="K5" i="16"/>
  <c r="K66" i="16" s="1"/>
  <c r="AA5" i="16"/>
  <c r="AA66" i="16" s="1"/>
  <c r="Q9" i="16"/>
  <c r="Q70" i="16" s="1"/>
  <c r="K9" i="16"/>
  <c r="K70" i="16" s="1"/>
  <c r="E16" i="16" l="1"/>
  <c r="E8" i="16" s="1"/>
  <c r="E69" i="16" s="1"/>
  <c r="E17" i="16"/>
  <c r="E9" i="16" s="1"/>
  <c r="E70" i="16" s="1"/>
  <c r="E15" i="16"/>
  <c r="E7" i="16" s="1"/>
  <c r="E68" i="16" s="1"/>
  <c r="E14" i="16"/>
  <c r="E6" i="16" s="1"/>
  <c r="E67" i="16" s="1"/>
  <c r="E12" i="16"/>
  <c r="E4" i="16" s="1"/>
  <c r="E65" i="16" s="1"/>
  <c r="E21" i="16"/>
  <c r="E19" i="16" s="1"/>
  <c r="E3" i="6"/>
  <c r="N6" i="16"/>
  <c r="N67" i="16" s="1"/>
  <c r="H8" i="16"/>
  <c r="H69" i="16" s="1"/>
  <c r="R5" i="16"/>
  <c r="R66" i="16" s="1"/>
  <c r="V6" i="16"/>
  <c r="V67" i="16" s="1"/>
  <c r="G6" i="16"/>
  <c r="G67" i="16" s="1"/>
  <c r="F6" i="16"/>
  <c r="F67" i="16" s="1"/>
  <c r="Q5" i="16"/>
  <c r="Q66" i="16" s="1"/>
  <c r="K7" i="16"/>
  <c r="K68" i="16" s="1"/>
  <c r="O6" i="16"/>
  <c r="O67" i="16" s="1"/>
  <c r="Y5" i="16"/>
  <c r="Y66" i="16" s="1"/>
  <c r="AE6" i="16"/>
  <c r="AE67" i="16" s="1"/>
  <c r="W6" i="16"/>
  <c r="W67" i="16" s="1"/>
  <c r="S7" i="16"/>
  <c r="S68" i="16" s="1"/>
  <c r="T10" i="16"/>
  <c r="T71" i="16" s="1"/>
  <c r="X10" i="16"/>
  <c r="X71" i="16" s="1"/>
  <c r="AD10" i="16"/>
  <c r="AD71" i="16" s="1"/>
  <c r="Z10" i="16"/>
  <c r="Z71" i="16" s="1"/>
  <c r="W10" i="16"/>
  <c r="W71" i="16" s="1"/>
  <c r="H10" i="16"/>
  <c r="H71" i="16" s="1"/>
  <c r="F10" i="16"/>
  <c r="F71" i="16" s="1"/>
  <c r="K10" i="16"/>
  <c r="K71" i="16" s="1"/>
  <c r="N10" i="16"/>
  <c r="N71" i="16" s="1"/>
  <c r="AB10" i="16"/>
  <c r="AB71" i="16" s="1"/>
  <c r="M10" i="16"/>
  <c r="M71" i="16" s="1"/>
  <c r="J10" i="16"/>
  <c r="J71" i="16" s="1"/>
  <c r="AF10" i="16"/>
  <c r="AF71" i="16" s="1"/>
  <c r="AE10" i="16"/>
  <c r="AE71" i="16" s="1"/>
  <c r="O10" i="16"/>
  <c r="O71" i="16" s="1"/>
  <c r="R10" i="16"/>
  <c r="R71" i="16" s="1"/>
  <c r="E13" i="16"/>
  <c r="L10" i="16"/>
  <c r="L71" i="16" s="1"/>
  <c r="AC10" i="16"/>
  <c r="AC71" i="16" s="1"/>
  <c r="P10" i="16"/>
  <c r="P71" i="16" s="1"/>
  <c r="AE4" i="16"/>
  <c r="Q10" i="16"/>
  <c r="Q71" i="16" s="1"/>
  <c r="V4" i="16"/>
  <c r="U10" i="16"/>
  <c r="U71" i="16" s="1"/>
  <c r="G10" i="16"/>
  <c r="G71" i="16" s="1"/>
  <c r="S10" i="16"/>
  <c r="S71" i="16" s="1"/>
  <c r="K4" i="16"/>
  <c r="AA10" i="16"/>
  <c r="AA71" i="16" s="1"/>
  <c r="G4" i="16"/>
  <c r="O4" i="16"/>
  <c r="Q4" i="16"/>
  <c r="R4" i="16"/>
  <c r="H4" i="16"/>
  <c r="Y10" i="16"/>
  <c r="Y71" i="16" s="1"/>
  <c r="W4" i="16"/>
  <c r="F4" i="16"/>
  <c r="S4" i="16"/>
  <c r="N4" i="16"/>
  <c r="V10" i="16"/>
  <c r="V71" i="16" s="1"/>
  <c r="I10" i="16"/>
  <c r="I71" i="16" s="1"/>
  <c r="Y4" i="16"/>
  <c r="Q3" i="16" l="1"/>
  <c r="Q64" i="16" s="1"/>
  <c r="E5" i="16"/>
  <c r="E66" i="16" s="1"/>
  <c r="AF11" i="16"/>
  <c r="AF4" i="16"/>
  <c r="N3" i="16"/>
  <c r="N64" i="16" s="1"/>
  <c r="N65" i="16"/>
  <c r="AD11" i="16"/>
  <c r="AD4" i="16"/>
  <c r="AE11" i="16"/>
  <c r="V11" i="16"/>
  <c r="U11" i="16"/>
  <c r="U4" i="16"/>
  <c r="G3" i="16"/>
  <c r="G64" i="16" s="1"/>
  <c r="G65" i="16"/>
  <c r="P11" i="16"/>
  <c r="P4" i="16"/>
  <c r="W65" i="16"/>
  <c r="W3" i="16"/>
  <c r="W64" i="16" s="1"/>
  <c r="Y3" i="16"/>
  <c r="Y64" i="16" s="1"/>
  <c r="Y65" i="16"/>
  <c r="H65" i="16"/>
  <c r="H3" i="16"/>
  <c r="H64" i="16" s="1"/>
  <c r="X11" i="16"/>
  <c r="X4" i="16"/>
  <c r="Z11" i="16"/>
  <c r="Z4" i="16"/>
  <c r="Y11" i="16"/>
  <c r="R11" i="16"/>
  <c r="R65" i="16"/>
  <c r="R3" i="16"/>
  <c r="R64" i="16" s="1"/>
  <c r="K3" i="16"/>
  <c r="K64" i="16" s="1"/>
  <c r="K65" i="16"/>
  <c r="T11" i="16"/>
  <c r="T4" i="16"/>
  <c r="AE65" i="16"/>
  <c r="AE3" i="16"/>
  <c r="AE64" i="16" s="1"/>
  <c r="V65" i="16"/>
  <c r="V3" i="16"/>
  <c r="V64" i="16" s="1"/>
  <c r="L11" i="16"/>
  <c r="L4" i="16"/>
  <c r="AC11" i="16"/>
  <c r="AC4" i="16"/>
  <c r="M11" i="16"/>
  <c r="M4" i="16"/>
  <c r="S11" i="16"/>
  <c r="O11" i="16"/>
  <c r="F11" i="16"/>
  <c r="H11" i="16"/>
  <c r="J11" i="16"/>
  <c r="J4" i="16"/>
  <c r="S65" i="16"/>
  <c r="S3" i="16"/>
  <c r="S64" i="16" s="1"/>
  <c r="Q65" i="16"/>
  <c r="AB11" i="16"/>
  <c r="AB4" i="16"/>
  <c r="AA11" i="16"/>
  <c r="AA4" i="16"/>
  <c r="F3" i="16"/>
  <c r="F64" i="16" s="1"/>
  <c r="F65" i="16"/>
  <c r="O3" i="16"/>
  <c r="O64" i="16" s="1"/>
  <c r="O65" i="16"/>
  <c r="I11" i="16"/>
  <c r="I4" i="16"/>
  <c r="W11" i="16"/>
  <c r="K11" i="16"/>
  <c r="G11" i="16"/>
  <c r="N11" i="16"/>
  <c r="X65" i="16" l="1"/>
  <c r="X3" i="16"/>
  <c r="X64" i="16" s="1"/>
  <c r="P65" i="16"/>
  <c r="P3" i="16"/>
  <c r="P64" i="16" s="1"/>
  <c r="AD65" i="16"/>
  <c r="AD3" i="16"/>
  <c r="AD64" i="16" s="1"/>
  <c r="I65" i="16"/>
  <c r="I3" i="16"/>
  <c r="I64" i="16" s="1"/>
  <c r="L3" i="16"/>
  <c r="L64" i="16" s="1"/>
  <c r="L65" i="16"/>
  <c r="M65" i="16"/>
  <c r="M3" i="16"/>
  <c r="M64" i="16" s="1"/>
  <c r="U65" i="16"/>
  <c r="U3" i="16"/>
  <c r="U64" i="16" s="1"/>
  <c r="AB3" i="16"/>
  <c r="AB64" i="16" s="1"/>
  <c r="AB65" i="16"/>
  <c r="AA3" i="16"/>
  <c r="AA64" i="16" s="1"/>
  <c r="AA65" i="16"/>
  <c r="J65" i="16"/>
  <c r="J3" i="16"/>
  <c r="J64" i="16" s="1"/>
  <c r="AC65" i="16"/>
  <c r="AC3" i="16"/>
  <c r="AC64" i="16" s="1"/>
  <c r="T65" i="16"/>
  <c r="T3" i="16"/>
  <c r="T64" i="16" s="1"/>
  <c r="AF65" i="16"/>
  <c r="AF3" i="16"/>
  <c r="AF64" i="16" s="1"/>
  <c r="Z65" i="16"/>
  <c r="Z3" i="16"/>
  <c r="Z64" i="16" s="1"/>
  <c r="D100" i="7"/>
  <c r="D108" i="7"/>
  <c r="D92" i="7"/>
  <c r="D84" i="7"/>
  <c r="D20" i="7"/>
  <c r="D76" i="7"/>
  <c r="D28" i="7"/>
  <c r="D68" i="7"/>
  <c r="D60" i="7"/>
  <c r="D52" i="7"/>
  <c r="E18" i="16" l="1"/>
  <c r="E3" i="7" l="1"/>
  <c r="D5" i="6"/>
  <c r="D25" i="6" s="1"/>
  <c r="D32" i="6" s="1"/>
  <c r="E11" i="16" l="1"/>
  <c r="E10" i="16"/>
  <c r="E3" i="16" s="1"/>
  <c r="E64" i="16" s="1"/>
  <c r="D15" i="6"/>
  <c r="D36" i="6" s="1"/>
  <c r="E71" i="16" l="1"/>
</calcChain>
</file>

<file path=xl/sharedStrings.xml><?xml version="1.0" encoding="utf-8"?>
<sst xmlns="http://schemas.openxmlformats.org/spreadsheetml/2006/main" count="1641" uniqueCount="835">
  <si>
    <t>APEC Energy Efficiency Template</t>
    <phoneticPr fontId="0"/>
  </si>
  <si>
    <t>Please fill in the following information.</t>
    <phoneticPr fontId="0"/>
  </si>
  <si>
    <t>Member Economy Name:</t>
    <phoneticPr fontId="0"/>
  </si>
  <si>
    <t>Year:</t>
    <phoneticPr fontId="0"/>
  </si>
  <si>
    <t>1990-2017</t>
  </si>
  <si>
    <t>Name of contact person:</t>
    <phoneticPr fontId="0"/>
  </si>
  <si>
    <t>Organization:</t>
    <phoneticPr fontId="0"/>
  </si>
  <si>
    <t>Email Address:</t>
    <phoneticPr fontId="0"/>
  </si>
  <si>
    <t>Date:</t>
    <phoneticPr fontId="0"/>
  </si>
  <si>
    <t>The Coordinating Agency for Expert Group on Energy Data Analysis</t>
    <phoneticPr fontId="0"/>
  </si>
  <si>
    <t>Energy Statistics and Training Office</t>
  </si>
  <si>
    <t>Asia Pacific Energy Research Centre</t>
    <phoneticPr fontId="0"/>
  </si>
  <si>
    <t>The Institute of Energy Economics, Japan</t>
  </si>
  <si>
    <r>
      <t xml:space="preserve">Please send accomplished questionnaire to: </t>
    </r>
    <r>
      <rPr>
        <b/>
        <u/>
        <sz val="11"/>
        <rFont val="Times New Roman"/>
        <family val="1"/>
      </rPr>
      <t>esto@aperc.ieej.or.jp</t>
    </r>
  </si>
  <si>
    <t>ACTIVITY DATA</t>
  </si>
  <si>
    <t>SHORTNAME</t>
  </si>
  <si>
    <t>units</t>
  </si>
  <si>
    <t>sources</t>
  </si>
  <si>
    <t>comments</t>
  </si>
  <si>
    <t>Note:</t>
  </si>
  <si>
    <t>Definitions are found in the last  worksheet</t>
  </si>
  <si>
    <t>I.</t>
  </si>
  <si>
    <t>Activity &amp; Structure Indicators</t>
  </si>
  <si>
    <t>Total Population</t>
  </si>
  <si>
    <t xml:space="preserve">POP.DATA       </t>
  </si>
  <si>
    <r>
      <t>10</t>
    </r>
    <r>
      <rPr>
        <vertAlign val="superscript"/>
        <sz val="10"/>
        <rFont val="Arial"/>
        <family val="2"/>
      </rPr>
      <t>6</t>
    </r>
    <r>
      <rPr>
        <sz val="10"/>
        <rFont val="Arial"/>
        <family val="2"/>
      </rPr>
      <t xml:space="preserve"> pers</t>
    </r>
  </si>
  <si>
    <t>OECD</t>
  </si>
  <si>
    <t>Urban</t>
  </si>
  <si>
    <t>population.urban</t>
  </si>
  <si>
    <t>WB (share)</t>
  </si>
  <si>
    <t>Rural</t>
  </si>
  <si>
    <t>population.rural</t>
  </si>
  <si>
    <t>Total Employment</t>
  </si>
  <si>
    <t>TOT_EMPLOY.DATA</t>
  </si>
  <si>
    <t>Services Employment</t>
  </si>
  <si>
    <t xml:space="preserve">S_EMPLOY.DATA  </t>
  </si>
  <si>
    <t>share from WB</t>
  </si>
  <si>
    <t>Indusry employment</t>
  </si>
  <si>
    <t>-do-</t>
  </si>
  <si>
    <t>Agriculture employment</t>
  </si>
  <si>
    <t>Total Dwellings</t>
  </si>
  <si>
    <t xml:space="preserve">DWEL_TOT.DATA  </t>
  </si>
  <si>
    <r>
      <t>10</t>
    </r>
    <r>
      <rPr>
        <vertAlign val="superscript"/>
        <sz val="10"/>
        <rFont val="Arial"/>
        <family val="2"/>
      </rPr>
      <t>6</t>
    </r>
    <r>
      <rPr>
        <sz val="10"/>
        <rFont val="Arial"/>
        <family val="2"/>
      </rPr>
      <t xml:space="preserve"> dw</t>
    </r>
  </si>
  <si>
    <t>Economy data</t>
  </si>
  <si>
    <t>Occupied Dwellings</t>
  </si>
  <si>
    <t xml:space="preserve">DWEL_OCC.DATA  </t>
  </si>
  <si>
    <t>New Dwellings</t>
  </si>
  <si>
    <t>DWEL_NEW.DATA</t>
  </si>
  <si>
    <t>Household Occupancy</t>
  </si>
  <si>
    <t>HOUSE_OCC.DATA</t>
  </si>
  <si>
    <t>pers/dw</t>
  </si>
  <si>
    <t>Total Dwelling Area (Residential Floor Area)</t>
  </si>
  <si>
    <t xml:space="preserve">R_AREA.DATA    </t>
  </si>
  <si>
    <r>
      <t>10</t>
    </r>
    <r>
      <rPr>
        <vertAlign val="superscript"/>
        <sz val="10"/>
        <rFont val="Arial"/>
        <family val="2"/>
      </rPr>
      <t>6</t>
    </r>
    <r>
      <rPr>
        <sz val="10"/>
        <rFont val="Arial"/>
        <family val="2"/>
      </rPr>
      <t xml:space="preserve"> m</t>
    </r>
    <r>
      <rPr>
        <vertAlign val="superscript"/>
        <sz val="10"/>
        <rFont val="Arial"/>
        <family val="2"/>
      </rPr>
      <t>2</t>
    </r>
  </si>
  <si>
    <t>Annual Heating Degree-Days</t>
  </si>
  <si>
    <t xml:space="preserve">H_DDAYS.DATA   </t>
  </si>
  <si>
    <t>dd°C</t>
  </si>
  <si>
    <t>Annual Cooling Degree-Days</t>
  </si>
  <si>
    <t xml:space="preserve">C_DDAYS.DATA   </t>
  </si>
  <si>
    <t>U.S. Dollar Exchange Rate (national currency per USD)</t>
  </si>
  <si>
    <t xml:space="preserve">EXC.DATA       </t>
  </si>
  <si>
    <t>1 USD =</t>
  </si>
  <si>
    <t>WB</t>
  </si>
  <si>
    <t>PPP conversion factor, GDP (LCU per international $)</t>
  </si>
  <si>
    <t xml:space="preserve">PPP.DATA       </t>
  </si>
  <si>
    <t>N.C./USD</t>
  </si>
  <si>
    <t>Consumer Prices Index (2010=100)</t>
  </si>
  <si>
    <t xml:space="preserve">CPI.DATA       </t>
  </si>
  <si>
    <t>index</t>
  </si>
  <si>
    <t>Household final consumption expenditure, PPP (constant 2011 international $)</t>
  </si>
  <si>
    <t xml:space="preserve">R_PCE_P.DATA   </t>
  </si>
  <si>
    <t>bUS$ PPP</t>
  </si>
  <si>
    <t>Total Services Floor Area</t>
  </si>
  <si>
    <t xml:space="preserve">S_AREA.DATA    </t>
  </si>
  <si>
    <t>New Services Floor Area</t>
  </si>
  <si>
    <t>S_AREA_NEW.DATA</t>
  </si>
  <si>
    <t>II.</t>
  </si>
  <si>
    <r>
      <t>Gross Domestic Product</t>
    </r>
    <r>
      <rPr>
        <sz val="10"/>
        <color indexed="9"/>
        <rFont val="Arial"/>
        <family val="2"/>
      </rPr>
      <t xml:space="preserve">   (from World Bank World Development Indicators Database)</t>
    </r>
  </si>
  <si>
    <t>GDP (constant 2010 US$)</t>
  </si>
  <si>
    <t>gdp.1</t>
  </si>
  <si>
    <t>billions</t>
  </si>
  <si>
    <t>GDP (constant LCU)</t>
  </si>
  <si>
    <t xml:space="preserve">GDP.DATA     </t>
  </si>
  <si>
    <t>GDP (current LCU)</t>
  </si>
  <si>
    <t>gdp.2</t>
  </si>
  <si>
    <t>GDP (current US$)</t>
  </si>
  <si>
    <t>gdp.3</t>
  </si>
  <si>
    <t>GDP, PPP (constant 2011 international $)</t>
  </si>
  <si>
    <t xml:space="preserve">GDP_P.DATA     </t>
  </si>
  <si>
    <t>GDP, PPP (current international $)</t>
  </si>
  <si>
    <t>III.</t>
  </si>
  <si>
    <r>
      <t>GDP deflator</t>
    </r>
    <r>
      <rPr>
        <sz val="10"/>
        <color indexed="9"/>
        <rFont val="Arial"/>
        <family val="2"/>
      </rPr>
      <t xml:space="preserve">  </t>
    </r>
    <r>
      <rPr>
        <b/>
        <sz val="10"/>
        <color indexed="9"/>
        <rFont val="Arial"/>
        <family val="2"/>
      </rPr>
      <t xml:space="preserve"> 2014=100</t>
    </r>
  </si>
  <si>
    <t>GDP deflator (base year varies by country)</t>
  </si>
  <si>
    <t xml:space="preserve">GDP_D.DATA     </t>
  </si>
  <si>
    <t>IV.</t>
  </si>
  <si>
    <t>Value-added</t>
  </si>
  <si>
    <t>Services Values added</t>
  </si>
  <si>
    <t>Services, etc., value added (constant 2010 US$)</t>
  </si>
  <si>
    <t>Services, etc., value added (constant LCU)</t>
  </si>
  <si>
    <t>Services, etc., value added (current LCU)</t>
  </si>
  <si>
    <t>Services, etc., value added (current US$)</t>
  </si>
  <si>
    <t>Services Values added by sub-sector (constant 2010 US$)</t>
  </si>
  <si>
    <t>45-47 : Wholesale and retail trade</t>
  </si>
  <si>
    <t>49-53: Transportation and storage</t>
  </si>
  <si>
    <t>55-56: Accommodation and food services</t>
  </si>
  <si>
    <t>58-63 : Information and communication</t>
  </si>
  <si>
    <t xml:space="preserve">64-66: Financial and insurance </t>
  </si>
  <si>
    <t>68: Real estate</t>
  </si>
  <si>
    <t>69-75: Professional, scientific and technical activities</t>
  </si>
  <si>
    <t>77-82 : Administrative and support service activities</t>
  </si>
  <si>
    <t>84 : Public administration and defence; compulsory social security</t>
  </si>
  <si>
    <t>85 : Education</t>
  </si>
  <si>
    <t>86-88 : Human health and social work activities</t>
  </si>
  <si>
    <t>90-93 : Arts, entertainment and recreation</t>
  </si>
  <si>
    <t>94-96 : Other service activities</t>
  </si>
  <si>
    <t>Services Values added by sub-sector (cuurent LCU)</t>
  </si>
  <si>
    <t>Industry value added (in  2010 USD PPP)</t>
  </si>
  <si>
    <t>10 - 32: Manufacturing</t>
  </si>
  <si>
    <t>billions of 2005$ PPP</t>
  </si>
  <si>
    <t>10 - 12: Manufacture of food products, beverages, tobacco products</t>
  </si>
  <si>
    <t>13 - 15: Manufacture of textiles, wearing apparel,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</si>
  <si>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</si>
  <si>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</si>
  <si>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</si>
  <si>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17 - 18: Paper &amp; Printing</t>
  </si>
  <si>
    <t>19: Manufacture of coke and refined petroleum products</t>
  </si>
  <si>
    <t>20 - 21: Manufacture of chemicals and chemical products &amp; basic pharmaceutical products and pharmaceutical preparations</t>
  </si>
  <si>
    <t>22: Manufacture of rubber and plastics products</t>
  </si>
  <si>
    <t>23: Manufacture of other non-metallic mineral products</t>
  </si>
  <si>
    <t>24: Manufacture of basic metals</t>
  </si>
  <si>
    <t>Class 2410+2431: Manufacture + Casting of iron and steel</t>
  </si>
  <si>
    <t>Class 2420+2432: Manufacture + Casting of precious and non-ferrous metals</t>
  </si>
  <si>
    <t>25 - 28: Manufacture of fabricated metal products, machinery and equipment</t>
  </si>
  <si>
    <t>29 - 30: Manufacture of motor vehicles, trailers, other transport equipment</t>
  </si>
  <si>
    <t>31 - 32: Manufacture of furniture &amp; Other manufacturing</t>
  </si>
  <si>
    <t>35 -36: Electricity, gas, steam, air conditioning, and water supply</t>
  </si>
  <si>
    <t>41 - 43: Construction</t>
  </si>
  <si>
    <t>05 - 09: Mining and quarrying</t>
  </si>
  <si>
    <t>AFF value added (in  2010 USD PPP)</t>
  </si>
  <si>
    <t>01 - 03: Agriculture, forestry and fishing</t>
  </si>
  <si>
    <t>Industry value added (current LCU)</t>
  </si>
  <si>
    <t>AFF value added (current LCU)</t>
  </si>
  <si>
    <t>V.</t>
  </si>
  <si>
    <t>Transport sector activity data</t>
  </si>
  <si>
    <t>Vehicle stocks (number of vehicles in use)</t>
  </si>
  <si>
    <t>Economy submission to IEA</t>
  </si>
  <si>
    <t>Passenger transport</t>
  </si>
  <si>
    <t>Cars, SUV and personal light trucks</t>
  </si>
  <si>
    <t xml:space="preserve">VST.P_CARS         </t>
  </si>
  <si>
    <r>
      <t>10</t>
    </r>
    <r>
      <rPr>
        <vertAlign val="superscript"/>
        <sz val="10"/>
        <rFont val="Arial"/>
        <family val="2"/>
      </rPr>
      <t>6</t>
    </r>
  </si>
  <si>
    <t xml:space="preserve">     - gasoline (spark ignition) engine</t>
  </si>
  <si>
    <t xml:space="preserve">VST.P_CARS_S       </t>
  </si>
  <si>
    <t xml:space="preserve">     - diesel (compression ignition) engine</t>
  </si>
  <si>
    <t xml:space="preserve">VST.P_CARS_C       </t>
  </si>
  <si>
    <t>- natural gas</t>
  </si>
  <si>
    <t>- LPG</t>
  </si>
  <si>
    <t>Motorcycles (2 wheelers &amp; 3 wheelers)</t>
  </si>
  <si>
    <t xml:space="preserve">VST.P_MCYCL        </t>
  </si>
  <si>
    <t>Buses</t>
  </si>
  <si>
    <t xml:space="preserve">VST.P_BUS          </t>
  </si>
  <si>
    <t>Trains (MRTs/LRTs)</t>
  </si>
  <si>
    <t xml:space="preserve">VST.P_RAIL         </t>
  </si>
  <si>
    <t>Domestic airplanes/aircrafts</t>
  </si>
  <si>
    <t xml:space="preserve">VST.P_AIR          </t>
  </si>
  <si>
    <t>Domestic ships</t>
  </si>
  <si>
    <t xml:space="preserve">VST.P_WATER        </t>
  </si>
  <si>
    <t>Freight and commercial road transport</t>
  </si>
  <si>
    <t>Freight Trains</t>
  </si>
  <si>
    <t>Domestic freight planes</t>
  </si>
  <si>
    <t>Domestic freight ships</t>
  </si>
  <si>
    <t>Passenger transport [passenger-kilometres]</t>
  </si>
  <si>
    <t xml:space="preserve">PKM.P_CARS         </t>
  </si>
  <si>
    <r>
      <t>10</t>
    </r>
    <r>
      <rPr>
        <vertAlign val="superscript"/>
        <sz val="10"/>
        <color indexed="8"/>
        <rFont val="Arial"/>
        <family val="2"/>
      </rPr>
      <t>9</t>
    </r>
    <r>
      <rPr>
        <sz val="10"/>
        <color indexed="8"/>
        <rFont val="Arial"/>
        <family val="2"/>
      </rPr>
      <t xml:space="preserve"> pass-km</t>
    </r>
  </si>
  <si>
    <t xml:space="preserve">PKM.P_CARS_S       </t>
  </si>
  <si>
    <t xml:space="preserve">PKM.P_CARS_C       </t>
  </si>
  <si>
    <t xml:space="preserve">PKM.P_MCYCL        </t>
  </si>
  <si>
    <t xml:space="preserve">PKM.P_BUS          </t>
  </si>
  <si>
    <t xml:space="preserve">PKM.P_RAIL         </t>
  </si>
  <si>
    <t>Domestic airplanes</t>
  </si>
  <si>
    <t xml:space="preserve">PKM.P_AIR          </t>
  </si>
  <si>
    <t xml:space="preserve">PKM.P_WATER        </t>
  </si>
  <si>
    <t>Vehicle kilometres</t>
  </si>
  <si>
    <t xml:space="preserve">VKM.P_CARS         </t>
  </si>
  <si>
    <r>
      <t>10</t>
    </r>
    <r>
      <rPr>
        <vertAlign val="superscript"/>
        <sz val="10"/>
        <rFont val="Arial"/>
        <family val="2"/>
      </rPr>
      <t>9</t>
    </r>
    <r>
      <rPr>
        <sz val="10"/>
        <rFont val="Arial"/>
        <family val="2"/>
      </rPr>
      <t xml:space="preserve"> vkm</t>
    </r>
  </si>
  <si>
    <t xml:space="preserve">VKM.P_CARS_S       </t>
  </si>
  <si>
    <t xml:space="preserve">VKM.P_CARS_C       </t>
  </si>
  <si>
    <t xml:space="preserve">VKM.P_MCYCL        </t>
  </si>
  <si>
    <t xml:space="preserve">VKM.P_BUS          </t>
  </si>
  <si>
    <t>Trains (MRTs/LRTs/Subways)</t>
  </si>
  <si>
    <t xml:space="preserve">VKM.P_RAIL         </t>
  </si>
  <si>
    <t>Freight &amp; Commercial road transport</t>
  </si>
  <si>
    <t xml:space="preserve">VKM.P_AIR          </t>
  </si>
  <si>
    <r>
      <t>10</t>
    </r>
    <r>
      <rPr>
        <vertAlign val="superscript"/>
        <sz val="10"/>
        <rFont val="Arial"/>
        <family val="2"/>
      </rPr>
      <t xml:space="preserve">9
</t>
    </r>
    <r>
      <rPr>
        <sz val="10"/>
        <rFont val="Arial"/>
        <family val="2"/>
      </rPr>
      <t xml:space="preserve"> vkm</t>
    </r>
  </si>
  <si>
    <t xml:space="preserve">VKM.P_WATER        </t>
  </si>
  <si>
    <t>Freight trains</t>
  </si>
  <si>
    <t>Domestic freight airplanes</t>
  </si>
  <si>
    <t>Freight transport [tonne-kilometres]</t>
  </si>
  <si>
    <r>
      <t>10</t>
    </r>
    <r>
      <rPr>
        <vertAlign val="superscript"/>
        <sz val="10"/>
        <rFont val="Arial"/>
        <family val="2"/>
      </rPr>
      <t>9</t>
    </r>
    <r>
      <rPr>
        <sz val="10"/>
        <rFont val="Arial"/>
        <family val="2"/>
      </rPr>
      <t xml:space="preserve"> tonne-km</t>
    </r>
  </si>
  <si>
    <t>Freight transport [tonnes]</t>
  </si>
  <si>
    <r>
      <t>10</t>
    </r>
    <r>
      <rPr>
        <vertAlign val="superscript"/>
        <sz val="10"/>
        <rFont val="Arial"/>
        <family val="2"/>
      </rPr>
      <t>6</t>
    </r>
    <r>
      <rPr>
        <sz val="10"/>
        <rFont val="Arial"/>
        <family val="2"/>
      </rPr>
      <t xml:space="preserve"> tonnes</t>
    </r>
  </si>
  <si>
    <t>Grosss Value added (PPP)</t>
  </si>
  <si>
    <t>GVA.Agri.PPP</t>
  </si>
  <si>
    <t>millions USD</t>
  </si>
  <si>
    <t>GVA.Ind.PPP</t>
  </si>
  <si>
    <t>GVA.Serv.PPP</t>
  </si>
  <si>
    <t>Code</t>
  </si>
  <si>
    <t>Unit</t>
  </si>
  <si>
    <t>ktoe</t>
  </si>
  <si>
    <t>AUS_TFEC</t>
  </si>
  <si>
    <t>Total final energy consumption</t>
  </si>
  <si>
    <t>AUS_COAL_TOT</t>
  </si>
  <si>
    <t>Coal &amp; Coal Products</t>
  </si>
  <si>
    <t>AUS_OIL_TOT</t>
  </si>
  <si>
    <t>Oil &amp; Petroleum Products</t>
  </si>
  <si>
    <t>AUS_GAS_TOT</t>
  </si>
  <si>
    <t>Natural Gas</t>
  </si>
  <si>
    <t>AUS_RE_TOT</t>
  </si>
  <si>
    <t>Renewables</t>
  </si>
  <si>
    <t>AUS_ELEC_TOT</t>
  </si>
  <si>
    <t>Electricity</t>
  </si>
  <si>
    <t>AUS_HEAT_TOT</t>
  </si>
  <si>
    <t>Heat</t>
  </si>
  <si>
    <t>AUS_OTH_TOT</t>
  </si>
  <si>
    <t>Others</t>
  </si>
  <si>
    <t>AUS_IND</t>
  </si>
  <si>
    <t>Industry consumption</t>
  </si>
  <si>
    <t>AUS_COAL_IND</t>
  </si>
  <si>
    <t>AUS_OIL_IND</t>
  </si>
  <si>
    <t>AUS_GAS_IND</t>
  </si>
  <si>
    <t>AUS_RE_IND</t>
  </si>
  <si>
    <t>AUS_ELEC_IND</t>
  </si>
  <si>
    <t>AUS_HEAT_IND</t>
  </si>
  <si>
    <t>AUS_OTH_IND</t>
  </si>
  <si>
    <t>AUS_TRANS</t>
  </si>
  <si>
    <t>Transport consumption</t>
  </si>
  <si>
    <t>AUS_COAL_TRANS</t>
  </si>
  <si>
    <t>AUS_OIL_TRANS</t>
  </si>
  <si>
    <t>total petroleum</t>
  </si>
  <si>
    <t>Motor Gasoline</t>
  </si>
  <si>
    <t>Gas/ Diesel Oil</t>
  </si>
  <si>
    <t>LPG (Liquefied Petroleum Gas)</t>
  </si>
  <si>
    <t>Fuel Oil</t>
  </si>
  <si>
    <t>Jet Fuel &amp; Aviation Gasoline</t>
  </si>
  <si>
    <t>AUS_GAS_TRANS</t>
  </si>
  <si>
    <t>AUS_RE_TRANS</t>
  </si>
  <si>
    <t>Renewables (Biofuels)</t>
  </si>
  <si>
    <t>AUS_ELECT_TRANS</t>
  </si>
  <si>
    <t>AUS_OTH_TRANS</t>
  </si>
  <si>
    <t>Other</t>
  </si>
  <si>
    <t>AUS_COM</t>
  </si>
  <si>
    <t>Services consumption</t>
  </si>
  <si>
    <t>AUS_COAL_COM</t>
  </si>
  <si>
    <t>AUS_OIL_COM</t>
  </si>
  <si>
    <t>AUS_GAS_COM</t>
  </si>
  <si>
    <t>AUS_RE_COM</t>
  </si>
  <si>
    <t>AUS_ELEC_COM</t>
  </si>
  <si>
    <t>AUS_HEAT_COM</t>
  </si>
  <si>
    <t>AUS_OTH_COM</t>
  </si>
  <si>
    <t>AUS_RES</t>
  </si>
  <si>
    <t>Residential consumption</t>
  </si>
  <si>
    <t>AUS_COAL_RES</t>
  </si>
  <si>
    <t>AUS_OIL_RES</t>
  </si>
  <si>
    <t>AUS_GAS_RES</t>
  </si>
  <si>
    <t>AUS_RE_RES</t>
  </si>
  <si>
    <t>AUS_ELEC_RES</t>
  </si>
  <si>
    <t>AUS_HEAT_RES</t>
  </si>
  <si>
    <t>AUS_OTH_RES</t>
  </si>
  <si>
    <t>AUS_AFF</t>
  </si>
  <si>
    <t>AFF consumption</t>
  </si>
  <si>
    <t>AUS_COAL_AFF</t>
  </si>
  <si>
    <t>AUS_OIL_AFF</t>
  </si>
  <si>
    <t>AUS_GAS_AFF</t>
  </si>
  <si>
    <t>AUS_RE_AFF</t>
  </si>
  <si>
    <t>AUS_ELEC_AFF</t>
  </si>
  <si>
    <t>AUS_HEAT_AFF</t>
  </si>
  <si>
    <t>AUS_OTH_AFF</t>
  </si>
  <si>
    <t>Non-specified others</t>
  </si>
  <si>
    <t>All other transport</t>
  </si>
  <si>
    <t>TFEC inc. non-specified others and all other transport</t>
  </si>
  <si>
    <t>Industry by sub-sector</t>
  </si>
  <si>
    <t>AUS_MFG_TOT</t>
  </si>
  <si>
    <t>Manufacturing</t>
  </si>
  <si>
    <t>AUS_MNQ_TOT</t>
  </si>
  <si>
    <t>Mining and quarrying</t>
  </si>
  <si>
    <t>AUS_CONS_TOT</t>
  </si>
  <si>
    <t>Construction</t>
  </si>
  <si>
    <t>Table 1</t>
  </si>
  <si>
    <t>Remarks</t>
  </si>
  <si>
    <t>PJ</t>
  </si>
  <si>
    <t>ISIC</t>
  </si>
  <si>
    <t>Total Industry Use</t>
  </si>
  <si>
    <t>economy submission</t>
  </si>
  <si>
    <t>C</t>
  </si>
  <si>
    <t>Total manufacturing</t>
  </si>
  <si>
    <t>241, 2431</t>
  </si>
  <si>
    <t>Manufacture of basic Iron and steel</t>
  </si>
  <si>
    <t>20 - 21, 
except 2011</t>
  </si>
  <si>
    <t>Manufacture of chemicals and chemical products &amp; 
basic pharmaceutical products and pharmaceutical preparations
including petro-chemicals</t>
  </si>
  <si>
    <t>(except</t>
  </si>
  <si>
    <t>2011)</t>
  </si>
  <si>
    <t>242, 2432</t>
  </si>
  <si>
    <t>Non-ferrous metals</t>
  </si>
  <si>
    <t>23</t>
  </si>
  <si>
    <t>Non-metallic mineral products</t>
  </si>
  <si>
    <t>29-30</t>
  </si>
  <si>
    <t>Transportation equipment</t>
  </si>
  <si>
    <t>25-28</t>
  </si>
  <si>
    <t>Machinery</t>
  </si>
  <si>
    <t>07,08, 099</t>
  </si>
  <si>
    <t xml:space="preserve">(exc. 0721 </t>
  </si>
  <si>
    <t>and 0892)</t>
  </si>
  <si>
    <t>10-12</t>
  </si>
  <si>
    <t>Food, beverage and tobacco</t>
  </si>
  <si>
    <t>17-18</t>
  </si>
  <si>
    <t>Pulp, paper and printing</t>
  </si>
  <si>
    <t>16</t>
  </si>
  <si>
    <t>Wood and and wood products</t>
  </si>
  <si>
    <t>13-15</t>
  </si>
  <si>
    <t>Textiles and leather</t>
  </si>
  <si>
    <t>41 - 43</t>
  </si>
  <si>
    <t>22, 31-32</t>
  </si>
  <si>
    <t>Other Manufacturing and Industries Not Elsewhere Specified</t>
  </si>
  <si>
    <t>Table 2</t>
  </si>
  <si>
    <t>Pj</t>
  </si>
  <si>
    <t xml:space="preserve">Total Energy Use in Transport Sector </t>
  </si>
  <si>
    <t>Road transport (SUVs, cars, perosnal light trucks, motorcycles, buses)</t>
  </si>
  <si>
    <t xml:space="preserve">Motor Gasoline </t>
  </si>
  <si>
    <t>Fuel oil</t>
  </si>
  <si>
    <t xml:space="preserve">Railways </t>
  </si>
  <si>
    <t>Domestic aviation (air transport)</t>
  </si>
  <si>
    <t>Domestic navigation (Inland waterways)</t>
  </si>
  <si>
    <t>check</t>
  </si>
  <si>
    <t>Table 3</t>
  </si>
  <si>
    <t>Unit</t>
    <phoneticPr fontId="0"/>
  </si>
  <si>
    <t>notes</t>
    <phoneticPr fontId="0"/>
  </si>
  <si>
    <t>Total</t>
  </si>
  <si>
    <t>Space Heating</t>
  </si>
  <si>
    <t>Space Cooling</t>
  </si>
  <si>
    <t>Lighting</t>
  </si>
  <si>
    <t>Other Building Energy Use in Commercial and Public Services Sector</t>
    <phoneticPr fontId="0"/>
  </si>
  <si>
    <t>Non-Building Energy use (please specify)  (e.g. Street lighting)</t>
  </si>
  <si>
    <t>Table 4</t>
  </si>
  <si>
    <t>Water Heating</t>
  </si>
  <si>
    <t>Cooking</t>
  </si>
  <si>
    <t>Refrigerators &amp; Freezers</t>
    <phoneticPr fontId="0"/>
  </si>
  <si>
    <t>Other Kitchen Facilities</t>
    <phoneticPr fontId="0"/>
  </si>
  <si>
    <t>Laundry Facilities</t>
    <phoneticPr fontId="0"/>
  </si>
  <si>
    <t>TV / PC / Entertainment</t>
    <phoneticPr fontId="0"/>
  </si>
  <si>
    <t>Other Energy Use in Residential Sector</t>
  </si>
  <si>
    <t>Table 5</t>
  </si>
  <si>
    <t>Country Name</t>
  </si>
  <si>
    <t>Country Code</t>
  </si>
  <si>
    <t>Series Name</t>
  </si>
  <si>
    <t>Series Code</t>
  </si>
  <si>
    <t>1990 [YR1990]</t>
  </si>
  <si>
    <t>1991 [YR1991]</t>
  </si>
  <si>
    <t>1992 [YR1992]</t>
  </si>
  <si>
    <t>1993 [YR1993]</t>
  </si>
  <si>
    <t>1994 [YR1994]</t>
  </si>
  <si>
    <t>1995 [YR1995]</t>
  </si>
  <si>
    <t>1996 [YR1996]</t>
  </si>
  <si>
    <t>1997 [YR1997]</t>
  </si>
  <si>
    <t>1998 [YR1998]</t>
  </si>
  <si>
    <t>1999 [YR1999]</t>
  </si>
  <si>
    <t>2000 [YR2000]</t>
  </si>
  <si>
    <t>2001 [YR2001]</t>
  </si>
  <si>
    <t>2002 [YR2002]</t>
  </si>
  <si>
    <t>2003 [YR2003]</t>
  </si>
  <si>
    <t>2004 [YR2004]</t>
  </si>
  <si>
    <t>2005 [YR2005]</t>
  </si>
  <si>
    <t>2006 [YR2006]</t>
  </si>
  <si>
    <t>2007 [YR2007]</t>
  </si>
  <si>
    <t>2008 [YR2008]</t>
  </si>
  <si>
    <t>2009 [YR2009]</t>
  </si>
  <si>
    <t>2010 [YR2010]</t>
  </si>
  <si>
    <t>2011 [YR2011]</t>
  </si>
  <si>
    <t>2012 [YR2012]</t>
  </si>
  <si>
    <t>2013 [YR2013]</t>
  </si>
  <si>
    <t>2014 [YR2014]</t>
  </si>
  <si>
    <t>2015 [YR2015]</t>
  </si>
  <si>
    <t>2016 [YR2016]</t>
  </si>
  <si>
    <t>2017 [YR2017]</t>
  </si>
  <si>
    <t>2018 [YR2018]</t>
  </si>
  <si>
    <t>2019 [YR2019]</t>
  </si>
  <si>
    <t>Access to electricity (% of population)</t>
  </si>
  <si>
    <t>EG.ELC.ACCS.ZS</t>
  </si>
  <si>
    <t>..</t>
  </si>
  <si>
    <t>Agricultural land (sq. km)</t>
  </si>
  <si>
    <t>AG.LND.AGRI.K2</t>
  </si>
  <si>
    <t>Agriculture, forestry, and fishing, value added (constant 2010 US$)</t>
  </si>
  <si>
    <t>NV.AGR.TOTL.KD</t>
  </si>
  <si>
    <t>Agriculture, forestry, and fishing, value added (constant LCU)</t>
  </si>
  <si>
    <t>NV.AGR.TOTL.KN</t>
  </si>
  <si>
    <t>Agriculture, forestry, and fishing, value added (current LCU)</t>
  </si>
  <si>
    <t>NV.AGR.TOTL.CN</t>
  </si>
  <si>
    <t>Agriculture, forestry, and fishing, value added (current US$)</t>
  </si>
  <si>
    <t>NV.AGR.TOTL.CD</t>
  </si>
  <si>
    <t>Agriculture, forestry, and fishing, value added per worker (constant 2010 US$)</t>
  </si>
  <si>
    <t>NV.AGR.EMPL.KD</t>
  </si>
  <si>
    <t>Air transport, freight (million ton-km)</t>
  </si>
  <si>
    <t>IS.AIR.GOOD.MT.K1</t>
  </si>
  <si>
    <t>Air transport, passengers carried</t>
  </si>
  <si>
    <t>IS.AIR.PSGR</t>
  </si>
  <si>
    <t>Aquaculture production (metric tons)</t>
  </si>
  <si>
    <t>ER.FSH.AQUA.MT</t>
  </si>
  <si>
    <t>Arable land (hectares)</t>
  </si>
  <si>
    <t>AG.LND.ARBL.HA</t>
  </si>
  <si>
    <t>Chemicals (% of value added in manufacturing)</t>
  </si>
  <si>
    <t>NV.MNF.CHEM.ZS.UN</t>
  </si>
  <si>
    <t>Consumer price index (2010 = 100)</t>
  </si>
  <si>
    <t>FP.CPI.TOTL</t>
  </si>
  <si>
    <t>Employment in agriculture (% of total employment) (modeled ILO estimate)</t>
  </si>
  <si>
    <t>SL.AGR.EMPL.ZS</t>
  </si>
  <si>
    <t>Employment in industry (% of total employment) (modeled ILO estimate)</t>
  </si>
  <si>
    <t>SL.IND.EMPL.ZS</t>
  </si>
  <si>
    <t>Employment in services (% of total employment) (modeled ILO estimate)</t>
  </si>
  <si>
    <t>SL.SRV.EMPL.ZS</t>
  </si>
  <si>
    <t>Employment to population ratio, 15+, total (%) (modeled ILO estimate)</t>
  </si>
  <si>
    <t>SL.EMP.TOTL.SP.ZS</t>
  </si>
  <si>
    <t>Employment to population ratio, 15+, total (%) (national estimate)</t>
  </si>
  <si>
    <t>SL.EMP.TOTL.SP.NE.ZS</t>
  </si>
  <si>
    <t>Final consumption expenditure (constant 2010 US$)</t>
  </si>
  <si>
    <t>NE.CON.TOTL.KD</t>
  </si>
  <si>
    <t>Final consumption expenditure (constant LCU)</t>
  </si>
  <si>
    <t>NE.CON.TOTL.KN</t>
  </si>
  <si>
    <t>Final consumption expenditure (current LCU)</t>
  </si>
  <si>
    <t>NE.CON.TOTL.CN</t>
  </si>
  <si>
    <t>Final consumption expenditure (current US$)</t>
  </si>
  <si>
    <t>NE.CON.TOTL.CD</t>
  </si>
  <si>
    <t>Food, beverages and tobacco (% of value added in manufacturing)</t>
  </si>
  <si>
    <t>NV.MNF.FBTO.ZS.UN</t>
  </si>
  <si>
    <t>Forest area (sq. km)</t>
  </si>
  <si>
    <t>AG.LND.FRST.K2</t>
  </si>
  <si>
    <t>NY.GDP.MKTP.KD</t>
  </si>
  <si>
    <t>NY.GDP.MKTP.KN</t>
  </si>
  <si>
    <t>NY.GDP.MKTP.CN</t>
  </si>
  <si>
    <t>NY.GDP.MKTP.CD</t>
  </si>
  <si>
    <t>NY.GDP.DEFL.ZS</t>
  </si>
  <si>
    <t>GDP deflator: linked series (base year varies by country)</t>
  </si>
  <si>
    <t>NY.GDP.DEFL.ZS.AD</t>
  </si>
  <si>
    <t>GDP growth (annual %)</t>
  </si>
  <si>
    <t>NY.GDP.MKTP.KD.ZG</t>
  </si>
  <si>
    <t>GDP per person employed (constant 2011 PPP $)</t>
  </si>
  <si>
    <t>SL.GDP.PCAP.EM.KD</t>
  </si>
  <si>
    <t>NY.GDP.MKTP.PP.KD</t>
  </si>
  <si>
    <t>NY.GDP.MKTP.PP.CD</t>
  </si>
  <si>
    <t>General government final consumption expenditure (annual % growth)</t>
  </si>
  <si>
    <t>NE.CON.GOVT.KD.ZG</t>
  </si>
  <si>
    <t>General government final consumption expenditure (constant 2010 US$)</t>
  </si>
  <si>
    <t>NE.CON.GOVT.KD</t>
  </si>
  <si>
    <t>General government final consumption expenditure (constant LCU)</t>
  </si>
  <si>
    <t>NE.CON.GOVT.KN</t>
  </si>
  <si>
    <t>General government final consumption expenditure (current LCU)</t>
  </si>
  <si>
    <t>NE.CON.GOVT.CN</t>
  </si>
  <si>
    <t>General government final consumption expenditure (current US$)</t>
  </si>
  <si>
    <t>NE.CON.GOVT.CD</t>
  </si>
  <si>
    <t>Gross value added at basic prices (GVA) (constant 2010 US$)</t>
  </si>
  <si>
    <t>NY.GDP.FCST.KD</t>
  </si>
  <si>
    <t>Gross value added at basic prices (GVA) (constant LCU)</t>
  </si>
  <si>
    <t>NY.GDP.FCST.KN</t>
  </si>
  <si>
    <t>Gross value added at basic prices (GVA) (current LCU)</t>
  </si>
  <si>
    <t>NY.GDP.FCST.CN</t>
  </si>
  <si>
    <t>Gross value added at basic prices (GVA) (current US$)</t>
  </si>
  <si>
    <t>NY.GDP.FCST.CD</t>
  </si>
  <si>
    <t>Households and NPISHs Final consumption expenditure (annual % growth)</t>
  </si>
  <si>
    <t>NE.CON.PRVT.KD.ZG</t>
  </si>
  <si>
    <t>Households and NPISHs Final consumption expenditure (constant 2010 US$)</t>
  </si>
  <si>
    <t>NE.CON.PRVT.KD</t>
  </si>
  <si>
    <t>Households and NPISHs Final consumption expenditure (constant LCU)</t>
  </si>
  <si>
    <t>NE.CON.PRVT.KN</t>
  </si>
  <si>
    <t>Households and NPISHs Final consumption expenditure (current LCU)</t>
  </si>
  <si>
    <t>NE.CON.PRVT.CN</t>
  </si>
  <si>
    <t>Households and NPISHs Final consumption expenditure (current US$)</t>
  </si>
  <si>
    <t>NE.CON.PRVT.CD</t>
  </si>
  <si>
    <t>Households and NPISHs Final consumption expenditure per capita (constant 2010 US$)</t>
  </si>
  <si>
    <t>NE.CON.PRVT.PC.KD</t>
  </si>
  <si>
    <t>Households and NPISHs Final consumption expenditure, PPP (constant 2011 international $)</t>
  </si>
  <si>
    <t>NE.CON.PRVT.PP.KD</t>
  </si>
  <si>
    <t>Households and NPISHs Final consumption expenditure, PPP (current international $)</t>
  </si>
  <si>
    <t>NE.CON.PRVT.PP.CD</t>
  </si>
  <si>
    <t>Industry (including construction), value added (annual % growth)</t>
  </si>
  <si>
    <t>NV.IND.TOTL.KD.ZG</t>
  </si>
  <si>
    <t>Industry (including construction), value added (% of GDP)</t>
  </si>
  <si>
    <t>NV.IND.TOTL.ZS</t>
  </si>
  <si>
    <t>Industry (including construction), value added (constant 2010 US$)</t>
  </si>
  <si>
    <t>NV.IND.TOTL.KD</t>
  </si>
  <si>
    <t>Industry (including construction), value added (constant LCU)</t>
  </si>
  <si>
    <t>NV.IND.TOTL.KN</t>
  </si>
  <si>
    <t>Industry (including construction), value added (current LCU)</t>
  </si>
  <si>
    <t>NV.IND.TOTL.CN</t>
  </si>
  <si>
    <t>Industry (including construction), value added (current US$)</t>
  </si>
  <si>
    <t>NV.IND.TOTL.CD</t>
  </si>
  <si>
    <t>Industry (including construction), value added per worker (constant 2010 US$)</t>
  </si>
  <si>
    <t>NV.IND.EMPL.KD</t>
  </si>
  <si>
    <t>International tourism, number of arrivals</t>
  </si>
  <si>
    <t>ST.INT.ARVL</t>
  </si>
  <si>
    <t>International tourism, number of departures</t>
  </si>
  <si>
    <t>ST.INT.DPRT</t>
  </si>
  <si>
    <t>International tourism, receipts (% of total exports)</t>
  </si>
  <si>
    <t>ST.INT.RCPT.XP.ZS</t>
  </si>
  <si>
    <t>International tourism, receipts (current US$)</t>
  </si>
  <si>
    <t>ST.INT.RCPT.CD</t>
  </si>
  <si>
    <t>International tourism, receipts for passenger transport items (current US$)</t>
  </si>
  <si>
    <t>ST.INT.TRNR.CD</t>
  </si>
  <si>
    <t>International tourism, receipts for travel items (current US$)</t>
  </si>
  <si>
    <t>ST.INT.TVLR.CD</t>
  </si>
  <si>
    <t>Labor force participation rate for ages 15-24, total (%) (modeled ILO estimate)</t>
  </si>
  <si>
    <t>SL.TLF.ACTI.1524.ZS</t>
  </si>
  <si>
    <t>Labor force participation rate for ages 15-24, total (%) (national estimate)</t>
  </si>
  <si>
    <t>SL.TLF.ACTI.1524.NE.ZS</t>
  </si>
  <si>
    <t>Labor force, total</t>
  </si>
  <si>
    <t>SL.TLF.TOTL.IN</t>
  </si>
  <si>
    <t>Land area (sq. km)</t>
  </si>
  <si>
    <t>AG.LND.TOTL.K2</t>
  </si>
  <si>
    <t>Machinery and transport equipment (% of value added in manufacturing)</t>
  </si>
  <si>
    <t>NV.MNF.MTRN.ZS.UN</t>
  </si>
  <si>
    <t>Manufacturing, value added (% of GDP)</t>
  </si>
  <si>
    <t>NV.IND.MANF.ZS</t>
  </si>
  <si>
    <t>Manufacturing, value added (annual % growth)</t>
  </si>
  <si>
    <t>NV.IND.MANF.KD.ZG</t>
  </si>
  <si>
    <t>Manufacturing, value added (constant 2010 US$)</t>
  </si>
  <si>
    <t>NV.IND.MANF.KD</t>
  </si>
  <si>
    <t>Manufacturing, value added (constant LCU)</t>
  </si>
  <si>
    <t>NV.IND.MANF.KN</t>
  </si>
  <si>
    <t>Manufacturing, value added (current LCU)</t>
  </si>
  <si>
    <t>NV.IND.MANF.CN</t>
  </si>
  <si>
    <t>Manufacturing, value added (current US$)</t>
  </si>
  <si>
    <t>NV.IND.MANF.CD</t>
  </si>
  <si>
    <t>Medium and high-tech Industry (including construction) (% manufacturing value added)</t>
  </si>
  <si>
    <t>NV.MNF.TECH.ZS.UN</t>
  </si>
  <si>
    <t>Official exchange rate (LCU per US$, period average)</t>
  </si>
  <si>
    <t>PA.NUS.FCRF</t>
  </si>
  <si>
    <t>Other manufacturing (% of value added in manufacturing)</t>
  </si>
  <si>
    <t>NV.MNF.OTHR.ZS.UN</t>
  </si>
  <si>
    <t>Population, total</t>
  </si>
  <si>
    <t>SP.POP.TOTL</t>
  </si>
  <si>
    <t>PA.NUS.PPP</t>
  </si>
  <si>
    <t>PPP conversion factor, private consumption (LCU per international $)</t>
  </si>
  <si>
    <t>PA.NUS.PRVT.PP</t>
  </si>
  <si>
    <t>Pump price for diesel fuel (US$ per liter)</t>
  </si>
  <si>
    <t>EP.PMP.DESL.CD</t>
  </si>
  <si>
    <t>Pump price for gasoline (US$ per liter)</t>
  </si>
  <si>
    <t>EP.PMP.SGAS.CD</t>
  </si>
  <si>
    <t>Rail lines (total route-km)</t>
  </si>
  <si>
    <t>IS.RRS.TOTL.KM</t>
  </si>
  <si>
    <t>Railways, goods transported (million ton-km)</t>
  </si>
  <si>
    <t>IS.RRS.GOOD.MT.K6</t>
  </si>
  <si>
    <t>Railways, passengers carried (million passenger-km)</t>
  </si>
  <si>
    <t>IS.RRS.PASG.KM</t>
  </si>
  <si>
    <t>Real effective exchange rate index (2010 = 100)</t>
  </si>
  <si>
    <t>PX.REX.REER</t>
  </si>
  <si>
    <t>Rural land area (sq. km)</t>
  </si>
  <si>
    <t>AG.LND.TOTL.RU.K2</t>
  </si>
  <si>
    <t>Rural population</t>
  </si>
  <si>
    <t>SP.RUR.TOTL</t>
  </si>
  <si>
    <t>Rural population growth (annual %)</t>
  </si>
  <si>
    <t>SP.RUR.TOTL.ZG</t>
  </si>
  <si>
    <t>Services, value added (annual % growth)</t>
  </si>
  <si>
    <t>NV.SRV.TOTL.KD.ZG</t>
  </si>
  <si>
    <t>Services, value added (constant 2010 US$)</t>
  </si>
  <si>
    <t>NV.SRV.TOTL.KD</t>
  </si>
  <si>
    <t>Services, value added (constant LCU)</t>
  </si>
  <si>
    <t>NV.SRV.TOTL.KN</t>
  </si>
  <si>
    <t>Services, value added (current LCU)</t>
  </si>
  <si>
    <t>NV.SRV.TOTL.CN</t>
  </si>
  <si>
    <t>Services, value added (current US$)</t>
  </si>
  <si>
    <t>NV.SRV.TOTL.CD</t>
  </si>
  <si>
    <t>Services, value added per worker (constant 2010 US$)</t>
  </si>
  <si>
    <t>NV.SRV.EMPL.KD</t>
  </si>
  <si>
    <t>Total fisheries production (metric tons)</t>
  </si>
  <si>
    <t>ER.FSH.PROD.MT</t>
  </si>
  <si>
    <t>Urban land area (sq. km)</t>
  </si>
  <si>
    <t>AG.LND.TOTL.UR.K2</t>
  </si>
  <si>
    <t>Urban population</t>
  </si>
  <si>
    <t>SP.URB.TOTL</t>
  </si>
  <si>
    <t>Urban population growth (annual %)</t>
  </si>
  <si>
    <t>SP.URB.GROW</t>
  </si>
  <si>
    <t>Wholesale price index (2010 = 100)</t>
  </si>
  <si>
    <t>FP.WPI.TOTL</t>
  </si>
  <si>
    <t>Data from database: World Development Indicators</t>
  </si>
  <si>
    <t>Last Updated: 02/27/2020</t>
  </si>
  <si>
    <t>Retrieved: 24 March 2020</t>
  </si>
  <si>
    <t>PPP Conversion</t>
  </si>
  <si>
    <t>Formula</t>
  </si>
  <si>
    <t>Agriculture</t>
  </si>
  <si>
    <t>GVA constant 2011)</t>
  </si>
  <si>
    <r>
      <t>constant 2010 USD (Y</t>
    </r>
    <r>
      <rPr>
        <vertAlign val="subscript"/>
        <sz val="11"/>
        <color theme="1"/>
        <rFont val="Calibri"/>
        <family val="2"/>
        <scheme val="minor"/>
      </rPr>
      <t>1</t>
    </r>
    <r>
      <rPr>
        <sz val="11"/>
        <color theme="1"/>
        <rFont val="Calibri"/>
        <family val="2"/>
        <scheme val="minor"/>
      </rPr>
      <t>/Y</t>
    </r>
    <r>
      <rPr>
        <vertAlign val="subscript"/>
        <sz val="11"/>
        <color theme="1"/>
        <rFont val="Calibri"/>
        <family val="2"/>
        <scheme val="minor"/>
      </rPr>
      <t>11</t>
    </r>
    <r>
      <rPr>
        <sz val="11"/>
        <color theme="1"/>
        <rFont val="Calibri"/>
        <family val="2"/>
        <scheme val="minor"/>
      </rPr>
      <t>)</t>
    </r>
  </si>
  <si>
    <t>PPP Divisor</t>
  </si>
  <si>
    <t>GVA current/PPP conversion 2011)</t>
  </si>
  <si>
    <t>GVA for Agriculture (PPP 2011USD)</t>
  </si>
  <si>
    <t>GDP</t>
  </si>
  <si>
    <t>GDP constant 2011</t>
  </si>
  <si>
    <t>GDP (PPP 2011USD)</t>
  </si>
  <si>
    <t xml:space="preserve">Industry </t>
  </si>
  <si>
    <t>GVA for industry constant 2011)</t>
  </si>
  <si>
    <t>GVA for Industry (PPP 2011USD)</t>
  </si>
  <si>
    <t>Services</t>
  </si>
  <si>
    <t>GVA for services (constant 2011)</t>
  </si>
  <si>
    <t>GVA for services (PPP 2011USD)</t>
  </si>
  <si>
    <t>Computed</t>
  </si>
  <si>
    <t>Diff</t>
  </si>
  <si>
    <t>GVA PPP by computation</t>
  </si>
  <si>
    <t>GVA (constant 2011 USD)</t>
  </si>
  <si>
    <t>GVA PPP 2011</t>
  </si>
  <si>
    <t>Activity/Indicator</t>
  </si>
  <si>
    <t>Description</t>
  </si>
  <si>
    <t>Source/</t>
  </si>
  <si>
    <t>Reference</t>
  </si>
  <si>
    <t>Total population is based on the de facto definition of population, which counts all residents regardless of legal status or citizenship. The values shown are midyear estimates.</t>
  </si>
  <si>
    <t>World Bank; Economy Data if not available in World Bank</t>
  </si>
  <si>
    <t>Urban population refers to people living in urban areas as defined by national statistical offices. It is calculated using World Bank population estimates and urban ratios from the United Nations World Urbanization Prospects. Aggregation of urban and rural population may not add up to total population because of different country coverages.</t>
  </si>
  <si>
    <t>Rural population refers to people living in rural areas as defined by national statistical offices. It is calculated as the difference between total population and urban population. Aggregation of urban and rural population may not add up to total population because of different country coverages.</t>
  </si>
  <si>
    <t>Total employment shows the total number employed from ages 15 and over. Depending on the data availability, enter one of the following on the order of priority:</t>
  </si>
  <si>
    <t>Employment total in full-time equivalents-The number of full-time equivalent jobs, defined as total hours worked divided by average annual hours worked in full-time jobs.</t>
  </si>
  <si>
    <t>World Bank; Economy Data if not available from World Bank</t>
  </si>
  <si>
    <t>Employment total in persons</t>
  </si>
  <si>
    <t>Employees total in persons- This excludes self-employment and therefore could be inaccurate</t>
  </si>
  <si>
    <t>Employees are people who work for a public or private employer and receive remuneration in wages, salary, commission, tips, piece rates, or pay in kind. Services correspond to divisions 6-9 (ISIC revision 2) or tabulation categories G-P (ISIC revision 3) and include wholesale and retail trade and restaurants and hotels; transport, storage, and communications; financing, insurance, real estate, and business services; and community, social, and personal services. Please refer to the Total Employment for the reporting order.</t>
  </si>
  <si>
    <t>Industry Employment</t>
  </si>
  <si>
    <t>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t>
  </si>
  <si>
    <t>Agriculture Employment</t>
  </si>
  <si>
    <t>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t>
  </si>
  <si>
    <t>Total dwellings</t>
  </si>
  <si>
    <t>Includes all dwellings</t>
  </si>
  <si>
    <t>UN Data, Economy Data if not available from UN</t>
  </si>
  <si>
    <t>- primary and secondary residences</t>
  </si>
  <si>
    <t>- occupied and unoccupied</t>
  </si>
  <si>
    <t>- only finished dwellings, dwellings under construction are excluded. Conventional dwellings with all basic facilities are those having floor different from earth floor, with water piped inside the housing unit or the lot where the housing unit is located, and with electricity and sewer system connected to a public network; including all shop-houses used as living quarters; including independent housing unit, apartment and housing unit in a neighborhood; housing units on the roof of buildings, places not built for habitation, mobil homes and shelters and all other domestic living quarters not elsewhere classified.</t>
  </si>
  <si>
    <t>Only primary residences; Unoccupied dwellings and secondary residences are excluded.</t>
  </si>
  <si>
    <t>Dwellings or housing units which are under construction/newly constructed during the reference period</t>
  </si>
  <si>
    <t>In general this is the following ratio:</t>
  </si>
  <si>
    <t>Total Population/ Occupied Dwellings</t>
  </si>
  <si>
    <t>Residential Floor Area (in square meter)</t>
  </si>
  <si>
    <t>1) only area in occupied dwellings</t>
  </si>
  <si>
    <t>2) if not available, report area for total dwellings</t>
  </si>
  <si>
    <t>Context according to OECD</t>
  </si>
  <si>
    <t>In dwelling statistics two concepts of floor space of a dwelling are used:</t>
  </si>
  <si>
    <t>- useful floor space, which is the floor space of dwellings measured inside the outer walls, excluding cellars, non-habitable attics and, in multi-dwelling houses, common areas;</t>
  </si>
  <si>
    <t>- living floor space, which is the total area of rooms falling under the concept of rooms.</t>
  </si>
  <si>
    <t>Annual Heating Degree-Days (HDD)</t>
  </si>
  <si>
    <t>HDD are a simplified measure of the intensity and duration of cold weather over a certain period in a given location. The value of HDD for a period, for example a winter, is determined by subtracting for each day the average daily temperature from a preset base temperature, and then adding up the days of the period in which the average outside air temperature is lower than the base temperature. Basically, HDD can be described in the following equation (OECD/IEA, 2014)</t>
  </si>
  <si>
    <t>Economy data (definition from IEA Energy Efficiency Indicators: Fundamentals on Statistics)</t>
  </si>
  <si>
    <t>Similarly, cooling degree days (CDD) are a measure of the intensity of warm weather to correct energy consumption data for space cooling.</t>
  </si>
  <si>
    <t>Official exchange rate refers to the exchange rate determined by national authorities or to the rate determined in the legally sanctioned exchange market. It is calculated as an annual average based on monthly averages (local currency units relative to the U.S. dollar).</t>
  </si>
  <si>
    <t>World Bank</t>
  </si>
  <si>
    <t>Purchasing Power Parity</t>
  </si>
  <si>
    <t>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</si>
  <si>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Consumer Prices Index</t>
  </si>
  <si>
    <t>The GDP implicit deflator is the ratio of GDP in current local currency to GDP in constant local currency. The base year varies by economy.</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</si>
  <si>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converted to constant 2011 international dollars using purchasing power parity rates.</t>
  </si>
  <si>
    <t>Definition taken from OECD:</t>
  </si>
  <si>
    <t>The floor area of buildings is the sum of the area of each floor of the building measured to the outer surface of the outer walls including the area of lobbies, cellars, elevator shafts and in multi-dwelling buildings all the common spaces. Areas of balconies are excluded.</t>
  </si>
  <si>
    <t>Floor area of new buildings</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</si>
  <si>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 Dollar figures for GDP are converted from domestic currencies using 2010 official exchange rates. For a few countries where the official exchange rate does not reflect the rate effectively applied to actual foreign exchange transactions, an alternative conversion factor is used.</t>
  </si>
  <si>
    <t>Same definition on GDP; data in constant local currency.</t>
  </si>
  <si>
    <t>Same definition on GDP; data are in current local currency.</t>
  </si>
  <si>
    <t>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t>
  </si>
  <si>
    <t>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</si>
  <si>
    <t>Same definition as above.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</si>
  <si>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The GDP implicit deflator is the ratio of GDP in current local currency to GDP in constant local currency. The base year varies by country.</t>
  </si>
  <si>
    <t>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constant 2010 U.S. dollars.</t>
  </si>
  <si>
    <t>World Bank; Economy data, especially if data is not available from World Bank</t>
  </si>
  <si>
    <t>Same definition as above. Data are in constant local currency.</t>
  </si>
  <si>
    <t>Same definition as above. Data are in current local currency.</t>
  </si>
  <si>
    <t>Same definition as above. Data are in current U.S. dollars.</t>
  </si>
  <si>
    <t>Services by sub-sector</t>
  </si>
  <si>
    <t>Includes wholesale and retail sale (i.e. sale without transformation) of any type of goods and the rendering of services incidental to the sale of these goods. Wholesaling and retailing are the final steps in the distribution of goods. Goods bought and sold are also referred to as merchandise.</t>
  </si>
  <si>
    <t>UNIDO (ISIC Rev4</t>
  </si>
  <si>
    <t>Includes the provision of passenger or freight transport, whether scheduled or not, by rail, pipeline, road, water or air and associated activities such as terminal and parking facilities, cargo handling, storage etc. Included in this section is the renting of transport equipment with driver or operator. Also included are postal and courier activities.</t>
  </si>
  <si>
    <t>Includes the provision of short-stay accommodation for visitors and other travellers and the provision of complete meals and drinks fit for immediate consumption. The amount and type of supplementary services provided within this section can vary widely.</t>
  </si>
  <si>
    <t>Includes the production and distribution of information and cultural products, the provision of the means to transmit or distribute these products, as well as data or communications, information technology activities and the processing of data and other information service activities.</t>
  </si>
  <si>
    <t>Includes financial service activities, including insurance, reinsurance and pension funding activities and activities to support financial services.
Also includes the activities of holding assets, such as activities of holding companies and the activities of trusts, funds and similar financial entities.</t>
  </si>
  <si>
    <t>Includes acting as lessors, agents and/or brokers in one or more of the following: selling or buying real estate, renting real estate, providing other real estate services such as appraising real estate or acting as real estate escrow agents. Activities in this section may be carried out on own or leased property and may be done on a fee or contract basis. Also included is the building of structures, combined with maintaining ownership or leasing of such structures.
This section includes real estate property managers.</t>
  </si>
  <si>
    <t>Includes specialized professional, scientific and technical activities. These activities require a high degree of training, and make specialized knowledge and skills available to users.</t>
  </si>
  <si>
    <t>Includes a variety of activities that support general business operations. These activities differ from those in section M, since their primary purpose is not the transfer of specialized knowledge.</t>
  </si>
  <si>
    <t>Includes activities of a governmental nature, normally carried out by the public administration. This includes the enactment and judicial interpretation of laws and their pursuant regulation, as well as the administration of programmes based on them, legislative activities, taxation, national defence, public order and safety, immigration services, foreign affairs and the administration of government programmes. This section also includes compulsory social security activities.</t>
  </si>
  <si>
    <t>Includes education at any level or for any profession, oral or written as well as by radio and television or other means of communication. It includes education by the different institutions in the regular school system at its different levels as well as adult education, literacy programmes etc. Also included are military schools and academies, prison schools etc. at their respective levels. The section includes public as well as private education.</t>
  </si>
  <si>
    <t>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t>
  </si>
  <si>
    <t>Includes a wide range of activities to meet varied cultural, entertainment and recreational interests of the general public, including live performances, operation of museum sites, gambling, sports and recreation activities.</t>
  </si>
  <si>
    <t>(As a residual category) Includes the activities of membership organizations, the repair of computers and personal and household goods and a variety of personal service activities not covered elsewhere in the classification.</t>
  </si>
  <si>
    <t>Industry value added</t>
  </si>
  <si>
    <t>The value added of a manufacturing industry (industry value added) is a survey concept that refers to the given industry’s net output derived from the difference of gross output and intermediate consumption. Value added is calculated without deducing consumption of fixed assets represented by depreciation in economic accounting concepts.</t>
  </si>
  <si>
    <t>UNIDO</t>
  </si>
  <si>
    <t>Manufacturing value added (MVA)</t>
  </si>
  <si>
    <t>Manufacturing value added (MVA) of an economy is the total estimate of net-output of all resident manufacturing activity units obtained by adding up outputs and subtracting intermediate inputs.</t>
  </si>
  <si>
    <t>Includes the following manufacturing industries as classified in ISIC:</t>
  </si>
  <si>
    <t>ISIC Rev 4</t>
  </si>
  <si>
    <t>10. Manufacture of food products</t>
  </si>
  <si>
    <t>- 101 Processing and preserving of meat</t>
  </si>
  <si>
    <t>- 102 Processing and preserving of fish, crustaceans and molluscs</t>
  </si>
  <si>
    <t>- 103 Processing and preserving of fruit and vegetables</t>
  </si>
  <si>
    <t>- 104 Manufacture of vegetable and animal oils and fats</t>
  </si>
  <si>
    <t>- 105 Manufacture of dairy products</t>
  </si>
  <si>
    <t>- 106 Manufacture of grain mill products, starches and starch products</t>
  </si>
  <si>
    <t>- 107 Manufacture of other food products</t>
  </si>
  <si>
    <t>- 108 Manufacture of prepared animal feeds</t>
  </si>
  <si>
    <t>11. Manufacture of beverages</t>
  </si>
  <si>
    <t>- 110 Manufacture of beverages</t>
  </si>
  <si>
    <t>12. Manufacture of tobacco products</t>
  </si>
  <si>
    <t>- 120 Manufacture of tobacco products</t>
  </si>
  <si>
    <t>13. Manufacture of textiles</t>
  </si>
  <si>
    <t>International Standard Industrial Classification of All Economic Activities (ISIC)</t>
  </si>
  <si>
    <t>- 131 Spinning, weaving and finishing of textiles</t>
  </si>
  <si>
    <t>- 139 Manufacture of other textiles</t>
  </si>
  <si>
    <t>14. Manufacture of wearing apparel</t>
  </si>
  <si>
    <t>- 141 Manufacture of wearing apparel, except fur apparel</t>
  </si>
  <si>
    <t>- 142 Manufacture of articles of fur</t>
  </si>
  <si>
    <t>- 143 Manufacture of knitted and crocheted apparel</t>
  </si>
  <si>
    <t>15. Manufacture of leather and related products</t>
  </si>
  <si>
    <t>- 151 Tanning and dressing of leather; manufacture of luggage, handbags, saddlery and harness; dressing and dyeing of fur</t>
  </si>
  <si>
    <t>- 152 Manufacture of footwear</t>
  </si>
  <si>
    <t>16. Manufacture of wood and of products of wood and cork, except furniture; manufacture of articles of straw and plaiting materials</t>
  </si>
  <si>
    <t>- 161 Sawmilling and planing of wood</t>
  </si>
  <si>
    <t>- 162 Manufacture of products of wood, cork, straw and plaiting materials</t>
  </si>
  <si>
    <t>17-18: Manufacture of paper and paper products</t>
  </si>
  <si>
    <t>17. Manufacture of paper and paper products</t>
  </si>
  <si>
    <t>Printing and reproduction of recorded media</t>
  </si>
  <si>
    <t>- 170 Manufacture of paper and paper products</t>
  </si>
  <si>
    <t>18. Printing and reproduction of recorded media</t>
  </si>
  <si>
    <t>-181 Printing and service activities related to printing</t>
  </si>
  <si>
    <t>- 182 Reproduction of recorded media</t>
  </si>
  <si>
    <t>19-21: Manufacture of chemicals and chemical products &amp; basic pharmaceutical products and pharmaceutical preparations; including petrochemicals</t>
  </si>
  <si>
    <t>19. Manufacture of coke and refined petroleum products</t>
  </si>
  <si>
    <t>- 191 Manufacture of coke oven products</t>
  </si>
  <si>
    <t>- 192 Manufacture of refined petroleum products 20. Manufacture of chemicals and chemical products</t>
  </si>
  <si>
    <t>- 201 Manufacture of basic chemicals, fertilizers and nitrogen compounds, plastics and synthetic rubber in primary forms</t>
  </si>
  <si>
    <t>- 202 Manufacture of other chemical products</t>
  </si>
  <si>
    <t>- 203 Manufacture of man-made fibres</t>
  </si>
  <si>
    <t>21. Manufacture of basic pharmaceutical products and pharmaceutical preparations</t>
  </si>
  <si>
    <t>- 210 Manufacture of pharmaceuticals, medicinal chemical and botanical products</t>
  </si>
  <si>
    <t>22-23: Manufacture of rubber and plastics products/ Manufacture of other non-metallic mineral products</t>
  </si>
  <si>
    <t>22. Manufacture of rubber and plastics products</t>
  </si>
  <si>
    <t>- 221 Manufacture of rubber products</t>
  </si>
  <si>
    <t>- 222 Manufacture of plastics products</t>
  </si>
  <si>
    <t>23. Manufacture of other non-metallic mineral products</t>
  </si>
  <si>
    <t>- 231 Manufacture of glass and glass products</t>
  </si>
  <si>
    <t>- 239 Manufacture of non-metallic mineral products n.e.c.</t>
  </si>
  <si>
    <t>24. Manufacture of basic metals</t>
  </si>
  <si>
    <t>- 241 Manufacture of basic iron and steel</t>
  </si>
  <si>
    <t>- 242 Manufacture of basic precious and other non-ferrous metals</t>
  </si>
  <si>
    <t>- 243 Casting of metals</t>
  </si>
  <si>
    <t>25-28: Manufacture of fabricated metal products, machinery and equipment</t>
  </si>
  <si>
    <t>25. Manufacture of fabricated metal products, except machinery and equipment</t>
  </si>
  <si>
    <t>- 251 Manufacture of structural metal products, tanks, reservoirs and steam generators</t>
  </si>
  <si>
    <t>- 252 Manufacture of weapons and ammunition</t>
  </si>
  <si>
    <t>- 259 Manufacture of other fabricated metal products; metalworking service activities</t>
  </si>
  <si>
    <t>26. Manufacture of computer, electronic and optical products</t>
  </si>
  <si>
    <t>- 261 Manufacture of electronic components and boards</t>
  </si>
  <si>
    <t>- 262 Manufacture of computers and peripheral equipment</t>
  </si>
  <si>
    <t>- 263 Manufacture of communication equipment</t>
  </si>
  <si>
    <t>- 264 Manufacture of consumer electronics</t>
  </si>
  <si>
    <t>- 265 Manufacture of measuring, testing, navigating and control equipment; watches and clocks</t>
  </si>
  <si>
    <t>- 266 Manufacture of irradiation, electromedical and electrotherapeutic equipment</t>
  </si>
  <si>
    <t>- 267 Manufacture of optical instruments and photographic equipment</t>
  </si>
  <si>
    <t>- 268 Manufacture of magnetic and optical media</t>
  </si>
  <si>
    <t>27. Manufacture of electrical equipment</t>
  </si>
  <si>
    <t>- 271 Manufacture of electric motors, generators, transformers and electricity distribution and control apparatus</t>
  </si>
  <si>
    <t>- 272 Manufacture of batteries and accumulators</t>
  </si>
  <si>
    <t>- 273 Manufacture of wiring and wiring devices</t>
  </si>
  <si>
    <t>- 274 Manufacture of electric lighting equipment</t>
  </si>
  <si>
    <t>- 275 Manufacture of domestic appliances</t>
  </si>
  <si>
    <t>- 279 Manufacture of other electrical equipment</t>
  </si>
  <si>
    <t>28. Manufacture of machinery and equipment n.e.c.</t>
  </si>
  <si>
    <t>- 281 Manufacture of general-purpose machinery</t>
  </si>
  <si>
    <t>- 282 Manufacture of special-purpose machinery</t>
  </si>
  <si>
    <t>29-30: Manufacture of motor vehicles, trailers, other transport equipment</t>
  </si>
  <si>
    <t>29. Manufacture of motor vehicles, trailers and semi-trailers</t>
  </si>
  <si>
    <t>- 291 Manufacture of motor vehicles</t>
  </si>
  <si>
    <t>- 292 Manufacture of bodies (coachwork) for motor vehicles; manufacture of trailers and semi-trailers</t>
  </si>
  <si>
    <t>- 293 Manufacture of parts and accessories for motor vehicles</t>
  </si>
  <si>
    <t>30. Manufacture of other transport equipment</t>
  </si>
  <si>
    <t>- 301 Building of ships and boats</t>
  </si>
  <si>
    <t>- 302 Manufacture of railway locomotives and rolling stock</t>
  </si>
  <si>
    <t>- 303 Manufacture of air and spacecraft and related machinery</t>
  </si>
  <si>
    <t>- 304 Manufacture of military fighting vehicles</t>
  </si>
  <si>
    <t>- 309 Manufacture of transport equipment n.e.c.</t>
  </si>
  <si>
    <t>31-32: Other Manufacturing/Industries Not Elsewhere Specified</t>
  </si>
  <si>
    <t>All other manufacturing and industries not mentioned above and not elsewhere classified</t>
  </si>
  <si>
    <t>Includes activities related to the management (including collection, treatment and disposal) of various forms of waste, such as solid or non-solid industrial or household waste, as well as contaminated sites. The output of the waste or sewage treatment process can either be disposed of or become an input into other production processes. Activities of water supply are also grouped in this section, since they are often carried out in connection with, or by units also engaged in, the treatment of sewage.</t>
  </si>
  <si>
    <t>05 - 09: Mining 
and quarrying</t>
  </si>
  <si>
    <t>05. Mining of coal and lignite</t>
  </si>
  <si>
    <t>- 051 Mining of hard coal</t>
  </si>
  <si>
    <t>- 052 Mining of lignite</t>
  </si>
  <si>
    <t>06. Extraction of crude petroleum and natural gas</t>
  </si>
  <si>
    <t>- 061 Extraction of crude petroleum</t>
  </si>
  <si>
    <t>- 062 Extraction of natural gas</t>
  </si>
  <si>
    <t>07. Mining of metal ores</t>
  </si>
  <si>
    <t>- 071 Mining of iron ores</t>
  </si>
  <si>
    <t>- 072 Mining of non-ferrous metal ores</t>
  </si>
  <si>
    <t>08. Other mining and quarrying</t>
  </si>
  <si>
    <t>- 081 Quarrying of stone, sand and clay</t>
  </si>
  <si>
    <t>- 089 Mining and quarrying n.e.c.</t>
  </si>
  <si>
    <t>09. Mining support service activities</t>
  </si>
  <si>
    <t>- 091 Support activities for petroleum and natural gas extraction</t>
  </si>
  <si>
    <t>- 099 Support activities for other mining and quarrying</t>
  </si>
  <si>
    <t>41. Construction of buildings</t>
  </si>
  <si>
    <t>- 410 Construction of buildings</t>
  </si>
  <si>
    <t>42. Civil engineering</t>
  </si>
  <si>
    <t>- 421 Construction of roads and railways</t>
  </si>
  <si>
    <t>- 422 Construction of utility projects</t>
  </si>
  <si>
    <t>- 429 Construction of other civil engineering projects</t>
  </si>
  <si>
    <t>43. Specialized construction activities</t>
  </si>
  <si>
    <t>- 431 Demolition and site preparation</t>
  </si>
  <si>
    <t>- 432 Electrical, plumbing and other construction installation activities</t>
  </si>
  <si>
    <t>- 433 Building completion and finishing</t>
  </si>
  <si>
    <t>- 439 Other specialized construction activities</t>
  </si>
  <si>
    <t>Vehicle stocks</t>
  </si>
  <si>
    <t>Number of vehicles registered at a given date and licensed to use roads open to public traffic.</t>
  </si>
  <si>
    <t>EUROSTAT</t>
  </si>
  <si>
    <t xml:space="preserve">Also includes imported second-hand vehicles and other road vehicles according to national practices; excluding military. </t>
  </si>
  <si>
    <t>gasoline</t>
  </si>
  <si>
    <t>includes all cars with spark ignition engine (may also include gasoline, ethanol, LPG and naturals gas) or if details for LPG and natgas are available, please separate</t>
  </si>
  <si>
    <t>diesel</t>
  </si>
  <si>
    <t xml:space="preserve">includes all cars with compression ignition engine </t>
  </si>
  <si>
    <r>
      <t>Vehicles designed, exclusively or primarily, to carry one or more persons; designed to seat no more than nine persons (including the driver). (</t>
    </r>
    <r>
      <rPr>
        <i/>
        <sz val="10"/>
        <color theme="1"/>
        <rFont val="Calibri"/>
        <family val="2"/>
      </rPr>
      <t>Vehicles designed for the transport of both passengers and goods should be classified either among the passenger road vehicles or among the goods road vehicles, depending on their primary purpose, as determined either by their technical characteristics or by their category for tax purposes).</t>
    </r>
    <r>
      <rPr>
        <sz val="10"/>
        <color theme="1"/>
        <rFont val="Calibri"/>
        <family val="2"/>
      </rPr>
      <t xml:space="preserve"> These include:</t>
    </r>
  </si>
  <si>
    <t>Illustrated Glossary for Transport Statistics</t>
  </si>
  <si>
    <r>
      <t>Cars, SUV and personal light trucks</t>
    </r>
    <r>
      <rPr>
        <sz val="10"/>
        <color theme="1"/>
        <rFont val="Calibri"/>
        <family val="2"/>
      </rPr>
      <t xml:space="preserve"> (SUV = Sport Utility Vehicle; includes taxis, personal mini-vans); using gasoline, diesel, LPG or electricity.</t>
    </r>
  </si>
  <si>
    <r>
      <t>4th edition</t>
    </r>
    <r>
      <rPr>
        <b/>
        <i/>
        <sz val="10.5"/>
        <color theme="1"/>
        <rFont val="Calibri"/>
        <family val="2"/>
      </rPr>
      <t xml:space="preserve"> </t>
    </r>
    <r>
      <rPr>
        <b/>
        <sz val="10.5"/>
        <color theme="1"/>
        <rFont val="Calibri"/>
        <family val="2"/>
      </rPr>
      <t>(EUROSTAT)</t>
    </r>
  </si>
  <si>
    <r>
      <t>Motorcycles</t>
    </r>
    <r>
      <rPr>
        <sz val="10"/>
        <color theme="1"/>
        <rFont val="Calibri"/>
        <family val="2"/>
      </rPr>
      <t xml:space="preserve"> both 2 and 3 wheelers</t>
    </r>
  </si>
  <si>
    <r>
      <t>Bus</t>
    </r>
    <r>
      <rPr>
        <sz val="10"/>
        <color theme="1"/>
        <rFont val="Calibri"/>
        <family val="2"/>
      </rPr>
      <t xml:space="preserve"> - includes urban, sub-urban and intercity buses includes mini-buses for public transport. vehicle designed to carry more than 24 persons (including the driver), and with provision to carry seated as well as standing passengers. (</t>
    </r>
    <r>
      <rPr>
        <i/>
        <sz val="10"/>
        <color theme="1"/>
        <rFont val="Calibri"/>
        <family val="2"/>
      </rPr>
      <t>The vehicles may be constructed with areas for standing passengers, to allow frequent passenger movement, or designed to allow the carriage of standing passengers in the gangway.</t>
    </r>
    <r>
      <rPr>
        <sz val="10"/>
        <color theme="1"/>
        <rFont val="Calibri"/>
        <family val="2"/>
      </rPr>
      <t>)</t>
    </r>
  </si>
  <si>
    <r>
      <t>Trains/Railway transport</t>
    </r>
    <r>
      <rPr>
        <sz val="10"/>
        <color theme="1"/>
        <rFont val="Calibri"/>
        <family val="2"/>
      </rPr>
      <t>- Railway vehicle for the conveyance of passengers, even if it comprises one or more compartments with spaces specially reserved for luggage, parcels, mail, etc. These include Metro rails/subway, Light rails, railcar, trams.</t>
    </r>
  </si>
  <si>
    <r>
      <t>These vehicles include special vehicles such as sleeping cars, saloon cars, dining cars, ambulance cars and vans carrying accompanied road passenger vehicles. Each separate vehicle of an indivisible set for the conveyance of passengers is counted as a passenger railway vehicle. Included are railcars if they are designed for passenger transport</t>
    </r>
    <r>
      <rPr>
        <sz val="10"/>
        <color theme="1"/>
        <rFont val="Calibri"/>
        <family val="2"/>
      </rPr>
      <t>.</t>
    </r>
  </si>
  <si>
    <r>
      <t>Domestic airplanes/aircrafts</t>
    </r>
    <r>
      <rPr>
        <sz val="10"/>
        <color theme="1"/>
        <rFont val="Calibri"/>
        <family val="2"/>
      </rPr>
      <t>-An aircraft configured for the transport of passengers and their baggage. Any freight, including mail, is generally carried in cargo holds in the belly of the aircraft.</t>
    </r>
  </si>
  <si>
    <r>
      <t>Domestic ships/Inland waterways</t>
    </r>
    <r>
      <rPr>
        <sz val="10"/>
        <color theme="1"/>
        <rFont val="Calibri"/>
        <family val="2"/>
      </rPr>
      <t xml:space="preserve"> - Any movement of passengers using an Inland Waterways Transport (IWT) vessel between two places (a place of loading/embarkation and a place of unloading/disembarkation) within a national territory irrespective of the country in which the IWT vessel is registered</t>
    </r>
  </si>
  <si>
    <t>Freight transport</t>
  </si>
  <si>
    <t>The same types of vehicles listed above but for use of transporting freight, goods, cargoes, other than passengers.</t>
  </si>
  <si>
    <t>Passenger transport [passenger-kilometres/passenger-miles]</t>
  </si>
  <si>
    <r>
      <t>Passenger-miles traveled</t>
    </r>
    <r>
      <rPr>
        <sz val="10"/>
        <color theme="1"/>
        <rFont val="Calibri"/>
        <family val="2"/>
      </rPr>
      <t>:  The total distance traveled by all passengers. It is calculated as the product of the occupancy rate in vehicles and the vehicle miles (kilometres) traveled</t>
    </r>
    <r>
      <rPr>
        <i/>
        <sz val="10"/>
        <color theme="1"/>
        <rFont val="Calibri"/>
        <family val="2"/>
      </rPr>
      <t>. Ex 1 passenger-kilometre represents the transport of one passenger over one kilometer.</t>
    </r>
  </si>
  <si>
    <t>Unit of measurement representing the movement of a road vehicle over one kilometre.</t>
  </si>
  <si>
    <r>
      <t>The distance to be considered is the distance actually run. It includes movements of empty road motor vehicles. Units made up of a tractor and a semi-trailer or a lorry and a trailer are counted as one vehicle.</t>
    </r>
    <r>
      <rPr>
        <sz val="10"/>
        <color theme="1"/>
        <rFont val="Calibri"/>
        <family val="2"/>
      </rPr>
      <t xml:space="preserve"> </t>
    </r>
    <r>
      <rPr>
        <i/>
        <sz val="10"/>
        <color theme="1"/>
        <rFont val="Calibri"/>
        <family val="2"/>
      </rPr>
      <t>The number reported should be approximately the result of the multiplication of the vehicles in stock by the distance travelled by an average vehicle.</t>
    </r>
  </si>
  <si>
    <t>4th edition (EUROSTAT)</t>
  </si>
  <si>
    <t>Freight tonne-kilometres</t>
  </si>
  <si>
    <t>Unit of measurement of goods transport which represents the transport of one tonne by road over one kilometre.</t>
  </si>
  <si>
    <t>The distance to be taken into consideration is the distance actually run.</t>
  </si>
  <si>
    <t>freight transport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</si>
</sst>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3409]mmmm\ dd\,\ yyyy;@"/>
    <numFmt numFmtId="166" formatCode="#,###,##0.00;\-#,###,##0.00;0"/>
    <numFmt numFmtId="167" formatCode="#,##0.0"/>
    <numFmt numFmtId="168" formatCode="#,##0.00_ ;\-#,##0.00\ "/>
    <numFmt numFmtId="169" formatCode="0.0"/>
    <numFmt numFmtId="170" formatCode="0.00_);[Red]\(0.00\)"/>
  </numFmts>
  <fonts count="49">
    <font>
      <sz val="11"/>
      <color theme="1"/>
      <name val="Calibri"/>
      <family val="2"/>
      <scheme val="minor"/>
    </font>
    <font>
      <sz val="11"/>
      <color theme="1"/>
      <name val="Calibri"/>
      <family val="2"/>
      <scheme val="minor"/>
    </font>
    <font>
      <sz val="11"/>
      <name val="ＭＳ Ｐゴシック"/>
      <family val="3"/>
      <charset val="128"/>
    </font>
    <font>
      <b/>
      <sz val="20"/>
      <name val="Times New Roman"/>
      <family val="1"/>
    </font>
    <font>
      <sz val="11"/>
      <name val="Times New Roman"/>
      <family val="1"/>
    </font>
    <font>
      <b/>
      <sz val="12"/>
      <color indexed="8"/>
      <name val="Times New Roman"/>
      <family val="1"/>
    </font>
    <font>
      <b/>
      <sz val="12"/>
      <name val="Times New Roman"/>
      <family val="1"/>
    </font>
    <font>
      <u/>
      <sz val="11"/>
      <color indexed="12"/>
      <name val="ＭＳ Ｐゴシック"/>
      <family val="3"/>
      <charset val="128"/>
    </font>
    <font>
      <b/>
      <u/>
      <sz val="11"/>
      <name val="Times New Roman"/>
      <family val="1"/>
    </font>
    <font>
      <b/>
      <sz val="10"/>
      <name val="Times New Roman"/>
      <family val="1"/>
    </font>
    <font>
      <sz val="10"/>
      <name val="Arial"/>
      <family val="2"/>
    </font>
    <font>
      <sz val="10"/>
      <color indexed="9"/>
      <name val="Arial"/>
      <family val="2"/>
    </font>
    <font>
      <b/>
      <sz val="10"/>
      <color indexed="9"/>
      <name val="Arial"/>
      <family val="2"/>
    </font>
    <font>
      <u/>
      <sz val="7"/>
      <color indexed="12"/>
      <name val="MS Serif"/>
      <family val="1"/>
    </font>
    <font>
      <b/>
      <sz val="10"/>
      <name val="Arial"/>
      <family val="2"/>
    </font>
    <font>
      <sz val="10"/>
      <color indexed="8"/>
      <name val="Arial"/>
      <family val="2"/>
    </font>
    <font>
      <sz val="8"/>
      <color indexed="8"/>
      <name val="Arial"/>
      <family val="2"/>
    </font>
    <font>
      <sz val="10"/>
      <color indexed="10"/>
      <name val="Arial"/>
      <family val="2"/>
    </font>
    <font>
      <sz val="8"/>
      <color indexed="10"/>
      <name val="Arial"/>
      <family val="2"/>
    </font>
    <font>
      <i/>
      <sz val="8"/>
      <color indexed="10"/>
      <name val="Arial"/>
      <family val="2"/>
    </font>
    <font>
      <vertAlign val="superscript"/>
      <sz val="10"/>
      <name val="Arial"/>
      <family val="2"/>
    </font>
    <font>
      <sz val="8"/>
      <name val="Arial"/>
      <family val="2"/>
    </font>
    <font>
      <b/>
      <sz val="10"/>
      <color indexed="8"/>
      <name val="Arial"/>
      <family val="2"/>
    </font>
    <font>
      <b/>
      <sz val="11"/>
      <color theme="1"/>
      <name val="Calibri"/>
      <family val="2"/>
      <scheme val="minor"/>
    </font>
    <font>
      <b/>
      <sz val="8"/>
      <color indexed="8"/>
      <name val="Arial"/>
      <family val="2"/>
    </font>
    <font>
      <sz val="10"/>
      <color indexed="12"/>
      <name val="Arial"/>
      <family val="2"/>
    </font>
    <font>
      <b/>
      <sz val="10"/>
      <color indexed="12"/>
      <name val="Arial"/>
      <family val="2"/>
    </font>
    <font>
      <b/>
      <sz val="8"/>
      <name val="Arial"/>
      <family val="2"/>
    </font>
    <font>
      <sz val="11"/>
      <name val="Calibri"/>
      <family val="2"/>
      <scheme val="minor"/>
    </font>
    <font>
      <vertAlign val="superscript"/>
      <sz val="10"/>
      <color indexed="8"/>
      <name val="Arial"/>
      <family val="2"/>
    </font>
    <font>
      <sz val="11"/>
      <color theme="1"/>
      <name val="Calibri"/>
      <family val="2"/>
      <charset val="128"/>
      <scheme val="minor"/>
    </font>
    <font>
      <b/>
      <sz val="10.5"/>
      <color rgb="FFFFFFFF"/>
      <name val="Calibri"/>
      <family val="2"/>
    </font>
    <font>
      <b/>
      <sz val="10"/>
      <color theme="1"/>
      <name val="Calibri"/>
      <family val="2"/>
    </font>
    <font>
      <sz val="10"/>
      <color theme="1"/>
      <name val="Calibri"/>
      <family val="2"/>
    </font>
    <font>
      <sz val="10.5"/>
      <color theme="1"/>
      <name val="Calibri"/>
      <family val="2"/>
    </font>
    <font>
      <b/>
      <sz val="10.5"/>
      <color theme="1"/>
      <name val="Calibri"/>
      <family val="2"/>
    </font>
    <font>
      <i/>
      <sz val="10"/>
      <color theme="1"/>
      <name val="Calibri"/>
      <family val="2"/>
    </font>
    <font>
      <b/>
      <i/>
      <sz val="10.5"/>
      <color theme="1"/>
      <name val="Calibri"/>
      <family val="2"/>
    </font>
    <font>
      <sz val="8"/>
      <color indexed="8"/>
      <name val="Calibri"/>
      <family val="2"/>
      <scheme val="minor"/>
    </font>
    <font>
      <i/>
      <sz val="8"/>
      <color indexed="8"/>
      <name val="Calibri"/>
      <family val="2"/>
      <scheme val="minor"/>
    </font>
    <font>
      <sz val="8"/>
      <name val="Calibri"/>
      <family val="2"/>
      <scheme val="minor"/>
    </font>
    <font>
      <i/>
      <sz val="8"/>
      <name val="Calibri"/>
      <family val="2"/>
      <scheme val="minor"/>
    </font>
    <font>
      <sz val="8"/>
      <color indexed="9"/>
      <name val="Calibri"/>
      <family val="2"/>
      <scheme val="minor"/>
    </font>
    <font>
      <i/>
      <sz val="8"/>
      <color indexed="9"/>
      <name val="Calibri"/>
      <family val="2"/>
      <scheme val="minor"/>
    </font>
    <font>
      <b/>
      <sz val="8"/>
      <name val="Calibri"/>
      <family val="2"/>
      <scheme val="minor"/>
    </font>
    <font>
      <b/>
      <sz val="10.5"/>
      <name val="Calibri"/>
      <family val="2"/>
    </font>
    <font>
      <sz val="10.5"/>
      <name val="Calibri"/>
      <family val="2"/>
    </font>
    <font>
      <b/>
      <i/>
      <sz val="10"/>
      <color indexed="8"/>
      <name val="Arial"/>
      <family val="2"/>
    </font>
    <font>
      <vertAlign val="subscript"/>
      <sz val="11"/>
      <color theme="1"/>
      <name val="Calibri"/>
      <family val="2"/>
      <scheme val="minor"/>
    </font>
  </fonts>
  <fills count="20">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theme="0"/>
        <bgColor indexed="64"/>
      </patternFill>
    </fill>
    <fill>
      <patternFill patternType="solid">
        <fgColor indexed="10"/>
        <bgColor indexed="64"/>
      </patternFill>
    </fill>
    <fill>
      <patternFill patternType="solid">
        <fgColor rgb="FF0070C0"/>
        <bgColor indexed="64"/>
      </patternFill>
    </fill>
    <fill>
      <patternFill patternType="solid">
        <fgColor theme="2"/>
        <bgColor indexed="64"/>
      </patternFill>
    </fill>
    <fill>
      <patternFill patternType="solid">
        <fgColor rgb="FF00FFFF"/>
        <bgColor indexed="64"/>
      </patternFill>
    </fill>
    <fill>
      <patternFill patternType="solid">
        <fgColor rgb="FF99CC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548DD4"/>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14">
    <border>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s>
  <cellStyleXfs count="7">
    <xf numFmtId="0" fontId="0" fillId="0" borderId="0"/>
    <xf numFmtId="164" fontId="1"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 fillId="0" borderId="0"/>
    <xf numFmtId="0" fontId="30" fillId="0" borderId="0">
      <alignment vertical="center"/>
    </xf>
  </cellStyleXfs>
  <cellXfs count="335">
    <xf numFmtId="0" fontId="0" fillId="0" borderId="0" xfId="0"/>
    <xf numFmtId="0" fontId="3" fillId="2" borderId="0" xfId="2" applyFont="1" applyFill="1" applyAlignment="1">
      <alignment horizontal="left"/>
    </xf>
    <xf numFmtId="0" fontId="4" fillId="2" borderId="0" xfId="2" applyFont="1" applyFill="1"/>
    <xf numFmtId="0" fontId="4" fillId="0" borderId="0" xfId="2" applyFont="1" applyProtection="1">
      <protection locked="0"/>
    </xf>
    <xf numFmtId="0" fontId="5" fillId="2" borderId="0" xfId="2" applyFont="1" applyFill="1"/>
    <xf numFmtId="0" fontId="6" fillId="0" borderId="1" xfId="2" quotePrefix="1" applyFont="1" applyBorder="1" applyAlignment="1">
      <alignment horizontal="right"/>
    </xf>
    <xf numFmtId="0" fontId="4" fillId="0" borderId="1" xfId="2" applyFont="1" applyBorder="1" applyProtection="1">
      <protection locked="0"/>
    </xf>
    <xf numFmtId="0" fontId="6" fillId="0" borderId="1" xfId="2" applyFont="1" applyBorder="1" applyAlignment="1">
      <alignment horizontal="right"/>
    </xf>
    <xf numFmtId="0" fontId="4" fillId="0" borderId="1" xfId="2" applyFont="1" applyBorder="1" applyAlignment="1" applyProtection="1">
      <alignment horizontal="left"/>
      <protection locked="0"/>
    </xf>
    <xf numFmtId="0" fontId="7" fillId="0" borderId="1" xfId="3" applyFill="1" applyBorder="1" applyAlignment="1" applyProtection="1">
      <protection locked="0"/>
    </xf>
    <xf numFmtId="165" fontId="4" fillId="0" borderId="1" xfId="2" applyNumberFormat="1" applyFont="1" applyBorder="1" applyProtection="1">
      <protection locked="0"/>
    </xf>
    <xf numFmtId="0" fontId="9" fillId="2" borderId="0" xfId="2" applyFont="1" applyFill="1"/>
    <xf numFmtId="0" fontId="10" fillId="3" borderId="0" xfId="0" applyFont="1" applyFill="1" applyAlignment="1">
      <alignment horizontal="center" vertical="center"/>
    </xf>
    <xf numFmtId="0" fontId="10" fillId="3" borderId="0" xfId="0" applyFont="1" applyFill="1" applyAlignment="1">
      <alignment vertical="center"/>
    </xf>
    <xf numFmtId="0" fontId="10" fillId="0" borderId="0" xfId="0" applyFont="1" applyAlignment="1">
      <alignment vertical="center"/>
    </xf>
    <xf numFmtId="0" fontId="10" fillId="4" borderId="0" xfId="0" applyFont="1" applyFill="1" applyAlignment="1" applyProtection="1">
      <alignment horizontal="center" vertical="center"/>
      <protection locked="0"/>
    </xf>
    <xf numFmtId="0" fontId="10" fillId="2" borderId="0" xfId="0" applyFont="1" applyFill="1" applyAlignment="1">
      <alignment horizontal="center" vertical="center"/>
    </xf>
    <xf numFmtId="0" fontId="10" fillId="2" borderId="0" xfId="0" applyFont="1" applyFill="1" applyAlignment="1">
      <alignment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1" fillId="2" borderId="0" xfId="0" applyFont="1" applyFill="1" applyAlignment="1">
      <alignment vertical="center"/>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vertical="center"/>
      <protection locked="0"/>
    </xf>
    <xf numFmtId="0" fontId="11" fillId="2"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0" fillId="0" borderId="0" xfId="0" applyAlignment="1">
      <alignment vertical="center"/>
    </xf>
    <xf numFmtId="49" fontId="15" fillId="0" borderId="0" xfId="0" applyNumberFormat="1" applyFont="1" applyAlignment="1">
      <alignment horizontal="center"/>
    </xf>
    <xf numFmtId="0" fontId="15" fillId="0" borderId="0" xfId="4" applyFont="1" applyFill="1" applyBorder="1" applyAlignment="1" applyProtection="1">
      <alignment horizontal="left"/>
    </xf>
    <xf numFmtId="0" fontId="10" fillId="0" borderId="0" xfId="0" applyFont="1"/>
    <xf numFmtId="0" fontId="15" fillId="0" borderId="0" xfId="0" applyFont="1" applyAlignment="1">
      <alignment horizontal="center"/>
    </xf>
    <xf numFmtId="0" fontId="16" fillId="0" borderId="0" xfId="0" applyFont="1" applyAlignment="1">
      <alignment horizontal="right"/>
    </xf>
    <xf numFmtId="49" fontId="12" fillId="5" borderId="0" xfId="0" applyNumberFormat="1" applyFont="1" applyFill="1"/>
    <xf numFmtId="49" fontId="11" fillId="0" borderId="0" xfId="0" applyNumberFormat="1" applyFont="1"/>
    <xf numFmtId="49" fontId="10" fillId="0" borderId="0" xfId="0" applyNumberFormat="1" applyFont="1"/>
    <xf numFmtId="49" fontId="10" fillId="0" borderId="0" xfId="0" applyNumberFormat="1" applyFont="1" applyAlignment="1">
      <alignment horizontal="center" vertical="center"/>
    </xf>
    <xf numFmtId="49" fontId="10" fillId="0" borderId="0" xfId="0" applyNumberFormat="1" applyFont="1" applyAlignment="1" applyProtection="1">
      <alignment horizontal="left"/>
      <protection locked="0"/>
    </xf>
    <xf numFmtId="0" fontId="10" fillId="0" borderId="0" xfId="4" quotePrefix="1" applyFont="1" applyAlignment="1" applyProtection="1">
      <alignment horizontal="left"/>
      <protection locked="0"/>
    </xf>
    <xf numFmtId="0" fontId="0" fillId="0" borderId="0" xfId="0" applyAlignment="1" applyProtection="1">
      <alignment horizontal="left"/>
      <protection locked="0"/>
    </xf>
    <xf numFmtId="49" fontId="15" fillId="0" borderId="0" xfId="0" applyNumberFormat="1" applyFont="1" applyAlignment="1">
      <alignment horizontal="center" vertical="center"/>
    </xf>
    <xf numFmtId="49" fontId="15" fillId="0" borderId="0" xfId="0" applyNumberFormat="1" applyFont="1" applyAlignment="1" applyProtection="1">
      <alignment horizontal="left"/>
      <protection locked="0"/>
    </xf>
    <xf numFmtId="49" fontId="11" fillId="0" borderId="0" xfId="0" applyNumberFormat="1" applyFont="1" applyAlignment="1">
      <alignment horizontal="center"/>
    </xf>
    <xf numFmtId="0" fontId="15" fillId="0" borderId="0" xfId="0" applyFont="1" applyAlignment="1">
      <alignment horizontal="center" vertical="center"/>
    </xf>
    <xf numFmtId="49" fontId="12" fillId="5" borderId="0" xfId="0" applyNumberFormat="1" applyFont="1" applyFill="1" applyAlignment="1">
      <alignment horizontal="left"/>
    </xf>
    <xf numFmtId="0" fontId="15" fillId="0" borderId="0" xfId="4" applyFont="1" applyFill="1" applyBorder="1" applyAlignment="1" applyProtection="1">
      <alignment horizontal="left"/>
      <protection locked="0"/>
    </xf>
    <xf numFmtId="0" fontId="21" fillId="0" borderId="0" xfId="0" applyFont="1" applyAlignment="1">
      <alignment horizontal="right"/>
    </xf>
    <xf numFmtId="49" fontId="12" fillId="6" borderId="0" xfId="0" applyNumberFormat="1" applyFont="1" applyFill="1" applyAlignment="1">
      <alignment horizontal="center"/>
    </xf>
    <xf numFmtId="0" fontId="12" fillId="6" borderId="0" xfId="4" applyFont="1" applyFill="1" applyBorder="1" applyAlignment="1" applyProtection="1">
      <alignment horizontal="right" vertical="center"/>
    </xf>
    <xf numFmtId="49" fontId="12" fillId="6" borderId="0" xfId="0" applyNumberFormat="1" applyFont="1" applyFill="1"/>
    <xf numFmtId="0" fontId="10" fillId="6" borderId="0" xfId="0" applyFont="1" applyFill="1"/>
    <xf numFmtId="49" fontId="17" fillId="6" borderId="0" xfId="0" applyNumberFormat="1" applyFont="1" applyFill="1" applyAlignment="1">
      <alignment horizontal="center"/>
    </xf>
    <xf numFmtId="0" fontId="18" fillId="6" borderId="0" xfId="0" applyFont="1" applyFill="1" applyAlignment="1">
      <alignment horizontal="right"/>
    </xf>
    <xf numFmtId="0" fontId="19" fillId="6" borderId="0" xfId="0" applyFont="1" applyFill="1" applyAlignment="1">
      <alignment horizontal="right"/>
    </xf>
    <xf numFmtId="49" fontId="12" fillId="6" borderId="0" xfId="0" applyNumberFormat="1" applyFont="1" applyFill="1" applyAlignment="1">
      <alignment horizontal="left"/>
    </xf>
    <xf numFmtId="0" fontId="11" fillId="6" borderId="0" xfId="0" applyFont="1" applyFill="1" applyAlignment="1">
      <alignment horizontal="center"/>
    </xf>
    <xf numFmtId="167" fontId="10" fillId="2" borderId="0" xfId="0" applyNumberFormat="1" applyFont="1" applyFill="1" applyAlignment="1">
      <alignment vertical="center"/>
    </xf>
    <xf numFmtId="167" fontId="10" fillId="0" borderId="0" xfId="0" applyNumberFormat="1" applyFont="1" applyAlignment="1" applyProtection="1">
      <alignment vertical="center"/>
      <protection locked="0"/>
    </xf>
    <xf numFmtId="167" fontId="10" fillId="2" borderId="0" xfId="0" applyNumberFormat="1" applyFont="1" applyFill="1" applyAlignment="1" applyProtection="1">
      <alignment vertical="center"/>
      <protection locked="0"/>
    </xf>
    <xf numFmtId="167" fontId="11" fillId="2" borderId="0" xfId="0" applyNumberFormat="1" applyFont="1" applyFill="1" applyAlignment="1">
      <alignment vertical="center"/>
    </xf>
    <xf numFmtId="167" fontId="10" fillId="0" borderId="0" xfId="0" applyNumberFormat="1" applyFont="1" applyAlignment="1">
      <alignment vertical="center"/>
    </xf>
    <xf numFmtId="0" fontId="0" fillId="0" borderId="0" xfId="0" applyAlignment="1">
      <alignment horizontal="left" indent="2"/>
    </xf>
    <xf numFmtId="0" fontId="14" fillId="3" borderId="0" xfId="0" applyFont="1" applyFill="1" applyAlignment="1">
      <alignment horizontal="left" vertical="center"/>
    </xf>
    <xf numFmtId="0" fontId="0" fillId="8" borderId="0" xfId="0" applyFill="1"/>
    <xf numFmtId="0" fontId="10" fillId="8" borderId="0" xfId="0" applyFont="1" applyFill="1" applyAlignment="1">
      <alignment horizontal="center" vertical="center"/>
    </xf>
    <xf numFmtId="0" fontId="10" fillId="8" borderId="0" xfId="0" applyFont="1" applyFill="1" applyAlignment="1">
      <alignment horizontal="left" vertical="center"/>
    </xf>
    <xf numFmtId="49" fontId="22" fillId="9" borderId="0" xfId="0" applyNumberFormat="1" applyFont="1" applyFill="1"/>
    <xf numFmtId="167" fontId="24" fillId="9" borderId="0" xfId="0" applyNumberFormat="1" applyFont="1" applyFill="1" applyAlignment="1">
      <alignment horizontal="right"/>
    </xf>
    <xf numFmtId="0" fontId="0" fillId="9" borderId="0" xfId="0" applyFill="1"/>
    <xf numFmtId="0" fontId="14" fillId="9" borderId="0" xfId="0" applyFont="1" applyFill="1"/>
    <xf numFmtId="0" fontId="25" fillId="0" borderId="0" xfId="0" applyFont="1"/>
    <xf numFmtId="0" fontId="15" fillId="0" borderId="0" xfId="0" applyFont="1"/>
    <xf numFmtId="167" fontId="16" fillId="0" borderId="0" xfId="0" applyNumberFormat="1" applyFont="1" applyAlignment="1">
      <alignment horizontal="right"/>
    </xf>
    <xf numFmtId="166" fontId="16" fillId="0" borderId="0" xfId="0" applyNumberFormat="1" applyFont="1" applyAlignment="1">
      <alignment horizontal="right"/>
    </xf>
    <xf numFmtId="3" fontId="15" fillId="0" borderId="0" xfId="0" applyNumberFormat="1" applyFont="1" applyAlignment="1">
      <alignment horizontal="left"/>
    </xf>
    <xf numFmtId="0" fontId="0" fillId="10" borderId="0" xfId="0" applyFill="1"/>
    <xf numFmtId="0" fontId="26" fillId="10" borderId="0" xfId="0" applyFont="1" applyFill="1"/>
    <xf numFmtId="49" fontId="22" fillId="10" borderId="0" xfId="0" applyNumberFormat="1" applyFont="1" applyFill="1"/>
    <xf numFmtId="49" fontId="22" fillId="10" borderId="0" xfId="0" applyNumberFormat="1" applyFont="1" applyFill="1" applyAlignment="1">
      <alignment horizontal="center"/>
    </xf>
    <xf numFmtId="166" fontId="24" fillId="10" borderId="0" xfId="0" applyNumberFormat="1" applyFont="1" applyFill="1" applyAlignment="1">
      <alignment horizontal="right"/>
    </xf>
    <xf numFmtId="49" fontId="22" fillId="0" borderId="0" xfId="0" applyNumberFormat="1" applyFont="1"/>
    <xf numFmtId="0" fontId="10" fillId="0" borderId="0" xfId="0" applyFont="1" applyProtection="1">
      <protection locked="0"/>
    </xf>
    <xf numFmtId="167" fontId="21" fillId="0" borderId="0" xfId="0" applyNumberFormat="1" applyFont="1" applyAlignment="1" applyProtection="1">
      <alignment horizontal="right"/>
      <protection locked="0"/>
    </xf>
    <xf numFmtId="3" fontId="10" fillId="0" borderId="0" xfId="0" applyNumberFormat="1" applyFont="1" applyAlignment="1">
      <alignment horizontal="left"/>
    </xf>
    <xf numFmtId="3" fontId="10" fillId="0" borderId="0" xfId="0" applyNumberFormat="1" applyFont="1" applyAlignment="1" applyProtection="1">
      <alignment horizontal="left"/>
      <protection locked="0"/>
    </xf>
    <xf numFmtId="0" fontId="25" fillId="10" borderId="0" xfId="0" applyFont="1" applyFill="1"/>
    <xf numFmtId="0" fontId="10" fillId="10" borderId="0" xfId="0" applyFont="1" applyFill="1" applyAlignment="1" applyProtection="1">
      <alignment vertical="center"/>
      <protection locked="0"/>
    </xf>
    <xf numFmtId="0" fontId="23" fillId="8" borderId="0" xfId="0" applyFont="1" applyFill="1"/>
    <xf numFmtId="49" fontId="14" fillId="9" borderId="0" xfId="0" applyNumberFormat="1" applyFont="1" applyFill="1" applyAlignment="1">
      <alignment horizontal="center"/>
    </xf>
    <xf numFmtId="167" fontId="14" fillId="3" borderId="0" xfId="0" applyNumberFormat="1" applyFont="1" applyFill="1" applyAlignment="1">
      <alignment horizontal="center" vertical="center"/>
    </xf>
    <xf numFmtId="0" fontId="0" fillId="0" borderId="0" xfId="0" applyAlignment="1">
      <alignment horizontal="center"/>
    </xf>
    <xf numFmtId="49" fontId="12" fillId="0" borderId="0" xfId="0" applyNumberFormat="1" applyFont="1" applyAlignment="1">
      <alignment horizontal="center"/>
    </xf>
    <xf numFmtId="0" fontId="22" fillId="0" borderId="0" xfId="0" applyFont="1"/>
    <xf numFmtId="167" fontId="21" fillId="0" borderId="0" xfId="0" applyNumberFormat="1" applyFont="1" applyAlignment="1">
      <alignment horizontal="right"/>
    </xf>
    <xf numFmtId="0" fontId="12" fillId="0" borderId="0" xfId="0" applyFont="1"/>
    <xf numFmtId="0" fontId="14" fillId="9" borderId="0" xfId="0" applyFont="1" applyFill="1" applyAlignment="1">
      <alignment horizontal="center" vertical="center"/>
    </xf>
    <xf numFmtId="167" fontId="27" fillId="9" borderId="0" xfId="0" applyNumberFormat="1" applyFont="1" applyFill="1" applyAlignment="1">
      <alignment horizontal="right"/>
    </xf>
    <xf numFmtId="167" fontId="21" fillId="9" borderId="0" xfId="0" applyNumberFormat="1" applyFont="1" applyFill="1" applyAlignment="1">
      <alignment horizontal="right"/>
    </xf>
    <xf numFmtId="0" fontId="12" fillId="9" borderId="0" xfId="0" applyFont="1" applyFill="1"/>
    <xf numFmtId="167" fontId="16"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0" fontId="0" fillId="9" borderId="0" xfId="0" applyFill="1" applyAlignment="1">
      <alignment horizontal="center"/>
    </xf>
    <xf numFmtId="0" fontId="28" fillId="0" borderId="0" xfId="0" applyFont="1"/>
    <xf numFmtId="0" fontId="28" fillId="9" borderId="0" xfId="0" applyFont="1" applyFill="1"/>
    <xf numFmtId="0" fontId="14" fillId="9" borderId="0" xfId="0" applyFont="1" applyFill="1" applyAlignment="1">
      <alignment wrapText="1"/>
    </xf>
    <xf numFmtId="0" fontId="22" fillId="0" borderId="0" xfId="0" applyFont="1" applyProtection="1">
      <protection locked="0"/>
    </xf>
    <xf numFmtId="0" fontId="14" fillId="9" borderId="0" xfId="0" applyFont="1" applyFill="1" applyAlignment="1">
      <alignment horizontal="center"/>
    </xf>
    <xf numFmtId="49" fontId="11" fillId="0" borderId="0" xfId="0" applyNumberFormat="1" applyFont="1" applyAlignment="1" applyProtection="1">
      <alignment horizontal="left"/>
      <protection locked="0"/>
    </xf>
    <xf numFmtId="0" fontId="11" fillId="0" borderId="0" xfId="0" applyFont="1"/>
    <xf numFmtId="49" fontId="15" fillId="0" borderId="0" xfId="0" applyNumberFormat="1" applyFont="1" applyProtection="1">
      <protection locked="0"/>
    </xf>
    <xf numFmtId="0" fontId="11" fillId="0" borderId="0" xfId="0" applyFont="1" applyProtection="1">
      <protection locked="0"/>
    </xf>
    <xf numFmtId="0" fontId="12" fillId="0" borderId="0" xfId="0" applyFont="1" applyProtection="1">
      <protection locked="0"/>
    </xf>
    <xf numFmtId="0" fontId="14" fillId="0" borderId="0" xfId="0" applyFont="1"/>
    <xf numFmtId="49" fontId="14" fillId="0" borderId="0" xfId="0" applyNumberFormat="1" applyFont="1"/>
    <xf numFmtId="49" fontId="10" fillId="0" borderId="0" xfId="0" applyNumberFormat="1" applyFont="1" applyAlignment="1">
      <alignment horizontal="left" indent="2"/>
    </xf>
    <xf numFmtId="0" fontId="10" fillId="7" borderId="0" xfId="4" quotePrefix="1" applyFont="1" applyFill="1" applyAlignment="1" applyProtection="1">
      <alignment horizontal="left"/>
      <protection locked="0"/>
    </xf>
    <xf numFmtId="0" fontId="10" fillId="0" borderId="0" xfId="4" quotePrefix="1" applyFont="1" applyFill="1" applyAlignment="1" applyProtection="1">
      <alignment horizontal="center" vertical="center" wrapText="1"/>
      <protection locked="0"/>
    </xf>
    <xf numFmtId="49" fontId="14" fillId="9" borderId="0" xfId="0" applyNumberFormat="1" applyFont="1" applyFill="1" applyAlignment="1">
      <alignment horizontal="center" wrapText="1"/>
    </xf>
    <xf numFmtId="49" fontId="14" fillId="9" borderId="0" xfId="0" applyNumberFormat="1" applyFont="1" applyFill="1" applyAlignment="1">
      <alignment horizontal="left"/>
    </xf>
    <xf numFmtId="49" fontId="22" fillId="12" borderId="0" xfId="0" applyNumberFormat="1" applyFont="1" applyFill="1" applyAlignment="1">
      <alignment horizontal="left"/>
    </xf>
    <xf numFmtId="49" fontId="22" fillId="12" borderId="0" xfId="0" applyNumberFormat="1" applyFont="1" applyFill="1" applyAlignment="1">
      <alignment horizontal="center"/>
    </xf>
    <xf numFmtId="0" fontId="10" fillId="10" borderId="0" xfId="0" applyFont="1" applyFill="1"/>
    <xf numFmtId="4" fontId="0" fillId="10" borderId="0" xfId="0" applyNumberFormat="1" applyFill="1"/>
    <xf numFmtId="0" fontId="0" fillId="13" borderId="0" xfId="0" applyFill="1"/>
    <xf numFmtId="0" fontId="10" fillId="13" borderId="0" xfId="0" applyFont="1" applyFill="1"/>
    <xf numFmtId="0" fontId="1" fillId="0" borderId="0" xfId="5"/>
    <xf numFmtId="0" fontId="31" fillId="6" borderId="3" xfId="5" applyFont="1" applyFill="1" applyBorder="1" applyAlignment="1">
      <alignment horizontal="center" vertical="center" wrapText="1"/>
    </xf>
    <xf numFmtId="0" fontId="31" fillId="6" borderId="5" xfId="5" applyFont="1" applyFill="1" applyBorder="1" applyAlignment="1">
      <alignment horizontal="center" vertical="center" wrapText="1"/>
    </xf>
    <xf numFmtId="0" fontId="34" fillId="0" borderId="6" xfId="5" applyFont="1" applyBorder="1" applyAlignment="1">
      <alignment horizontal="left" vertical="center" wrapText="1"/>
    </xf>
    <xf numFmtId="0" fontId="32" fillId="0" borderId="4" xfId="5" applyFont="1" applyBorder="1" applyAlignment="1">
      <alignment horizontal="justify" vertical="center" wrapText="1"/>
    </xf>
    <xf numFmtId="0" fontId="33" fillId="0" borderId="5" xfId="5" applyFont="1" applyBorder="1" applyAlignment="1">
      <alignment horizontal="justify" vertical="center" wrapText="1"/>
    </xf>
    <xf numFmtId="0" fontId="33" fillId="0" borderId="6" xfId="5" applyFont="1" applyBorder="1" applyAlignment="1">
      <alignment horizontal="justify" vertical="center" wrapText="1"/>
    </xf>
    <xf numFmtId="0" fontId="1" fillId="0" borderId="6" xfId="5" applyBorder="1" applyAlignment="1">
      <alignment vertical="center" wrapText="1"/>
    </xf>
    <xf numFmtId="0" fontId="1" fillId="0" borderId="5" xfId="5" applyBorder="1" applyAlignment="1">
      <alignment vertical="center" wrapText="1"/>
    </xf>
    <xf numFmtId="0" fontId="32" fillId="0" borderId="6" xfId="5" applyFont="1" applyBorder="1" applyAlignment="1">
      <alignment horizontal="justify" vertical="center" wrapText="1"/>
    </xf>
    <xf numFmtId="0" fontId="34" fillId="0" borderId="5" xfId="5" applyFont="1" applyBorder="1" applyAlignment="1">
      <alignment horizontal="justify" vertical="center" wrapText="1"/>
    </xf>
    <xf numFmtId="0" fontId="32" fillId="0" borderId="4" xfId="5" applyFont="1" applyBorder="1" applyAlignment="1">
      <alignment vertical="center" wrapText="1"/>
    </xf>
    <xf numFmtId="0" fontId="33" fillId="0" borderId="6" xfId="5" applyFont="1" applyBorder="1" applyAlignment="1">
      <alignment vertical="center" wrapText="1"/>
    </xf>
    <xf numFmtId="0" fontId="33" fillId="0" borderId="5" xfId="5" applyFont="1" applyBorder="1" applyAlignment="1">
      <alignment vertical="center" wrapText="1"/>
    </xf>
    <xf numFmtId="0" fontId="32" fillId="0" borderId="7" xfId="5" applyFont="1" applyBorder="1" applyAlignment="1">
      <alignment vertical="center" wrapText="1"/>
    </xf>
    <xf numFmtId="0" fontId="32" fillId="0" borderId="7" xfId="5" applyFont="1" applyBorder="1" applyAlignment="1">
      <alignment horizontal="justify" vertical="center" wrapText="1"/>
    </xf>
    <xf numFmtId="0" fontId="1" fillId="0" borderId="7" xfId="5" applyBorder="1" applyAlignment="1">
      <alignment vertical="top" wrapText="1"/>
    </xf>
    <xf numFmtId="0" fontId="1" fillId="0" borderId="4" xfId="5" applyBorder="1" applyAlignment="1">
      <alignment vertical="top" wrapText="1"/>
    </xf>
    <xf numFmtId="0" fontId="31" fillId="14" borderId="4" xfId="5" applyFont="1" applyFill="1" applyBorder="1" applyAlignment="1">
      <alignment horizontal="center" vertical="center" wrapText="1"/>
    </xf>
    <xf numFmtId="0" fontId="31" fillId="14" borderId="5" xfId="5" applyFont="1" applyFill="1" applyBorder="1" applyAlignment="1">
      <alignment horizontal="center" vertical="center" wrapText="1"/>
    </xf>
    <xf numFmtId="0" fontId="36" fillId="0" borderId="5" xfId="5" applyFont="1" applyBorder="1" applyAlignment="1">
      <alignment vertical="center" wrapText="1"/>
    </xf>
    <xf numFmtId="0" fontId="35" fillId="0" borderId="6" xfId="5" applyFont="1" applyBorder="1" applyAlignment="1">
      <alignment horizontal="center" vertical="center" wrapText="1"/>
    </xf>
    <xf numFmtId="0" fontId="32" fillId="0" borderId="6" xfId="5" applyFont="1" applyBorder="1" applyAlignment="1">
      <alignment vertical="center" wrapText="1"/>
    </xf>
    <xf numFmtId="0" fontId="36" fillId="0" borderId="6" xfId="5" applyFont="1" applyBorder="1" applyAlignment="1">
      <alignment vertical="center" wrapText="1"/>
    </xf>
    <xf numFmtId="0" fontId="32" fillId="0" borderId="5" xfId="5" applyFont="1" applyBorder="1" applyAlignment="1">
      <alignment vertical="center" wrapText="1"/>
    </xf>
    <xf numFmtId="0" fontId="0" fillId="15" borderId="0" xfId="0" applyFill="1"/>
    <xf numFmtId="0" fontId="10" fillId="15" borderId="0" xfId="0" applyFont="1" applyFill="1"/>
    <xf numFmtId="0" fontId="22" fillId="15" borderId="0" xfId="0" applyFont="1" applyFill="1" applyAlignment="1">
      <alignment vertical="center" textRotation="90"/>
    </xf>
    <xf numFmtId="0" fontId="22" fillId="15" borderId="0" xfId="0" applyFont="1" applyFill="1" applyAlignment="1">
      <alignment horizontal="center" vertical="center" textRotation="90" wrapText="1"/>
    </xf>
    <xf numFmtId="49" fontId="12" fillId="15" borderId="0" xfId="0" applyNumberFormat="1" applyFont="1" applyFill="1" applyAlignment="1">
      <alignment horizontal="center"/>
    </xf>
    <xf numFmtId="49" fontId="14" fillId="15" borderId="0" xfId="0" applyNumberFormat="1" applyFont="1" applyFill="1" applyAlignment="1">
      <alignment horizontal="left"/>
    </xf>
    <xf numFmtId="0" fontId="11" fillId="15" borderId="0" xfId="0" applyFont="1" applyFill="1" applyAlignment="1">
      <alignment horizontal="center"/>
    </xf>
    <xf numFmtId="0" fontId="14" fillId="15" borderId="0" xfId="0" applyFont="1" applyFill="1"/>
    <xf numFmtId="49" fontId="14" fillId="15" borderId="0" xfId="0" applyNumberFormat="1" applyFont="1" applyFill="1"/>
    <xf numFmtId="49" fontId="14" fillId="15" borderId="0" xfId="0" applyNumberFormat="1" applyFont="1" applyFill="1" applyAlignment="1">
      <alignment horizontal="center"/>
    </xf>
    <xf numFmtId="166" fontId="38" fillId="0" borderId="0" xfId="0" applyNumberFormat="1" applyFont="1" applyAlignment="1" applyProtection="1">
      <alignment horizontal="right"/>
      <protection locked="0"/>
    </xf>
    <xf numFmtId="170" fontId="40" fillId="0" borderId="0" xfId="1" applyNumberFormat="1" applyFont="1" applyAlignment="1" applyProtection="1">
      <alignment horizontal="right"/>
      <protection locked="0"/>
    </xf>
    <xf numFmtId="166" fontId="40" fillId="0" borderId="0" xfId="0" applyNumberFormat="1" applyFont="1" applyAlignment="1">
      <alignment horizontal="right"/>
    </xf>
    <xf numFmtId="166" fontId="41" fillId="0" borderId="0" xfId="0" applyNumberFormat="1" applyFont="1" applyAlignment="1">
      <alignment horizontal="right"/>
    </xf>
    <xf numFmtId="166" fontId="38" fillId="7" borderId="0" xfId="0" applyNumberFormat="1" applyFont="1" applyFill="1" applyAlignment="1" applyProtection="1">
      <alignment horizontal="right"/>
      <protection locked="0"/>
    </xf>
    <xf numFmtId="166" fontId="38" fillId="0" borderId="0" xfId="0" applyNumberFormat="1" applyFont="1" applyAlignment="1">
      <alignment horizontal="right"/>
    </xf>
    <xf numFmtId="0" fontId="38" fillId="0" borderId="0" xfId="0" applyFont="1" applyAlignment="1">
      <alignment horizontal="right"/>
    </xf>
    <xf numFmtId="0" fontId="39" fillId="0" borderId="0" xfId="0" applyFont="1" applyAlignment="1">
      <alignment horizontal="right"/>
    </xf>
    <xf numFmtId="0" fontId="42" fillId="6" borderId="0" xfId="0" applyFont="1" applyFill="1" applyAlignment="1">
      <alignment horizontal="right"/>
    </xf>
    <xf numFmtId="0" fontId="43" fillId="6" borderId="0" xfId="0" applyFont="1" applyFill="1" applyAlignment="1">
      <alignment horizontal="right"/>
    </xf>
    <xf numFmtId="168" fontId="38" fillId="0" borderId="0" xfId="1" applyNumberFormat="1" applyFont="1" applyFill="1" applyBorder="1" applyAlignment="1" applyProtection="1">
      <alignment horizontal="right"/>
      <protection locked="0"/>
    </xf>
    <xf numFmtId="166" fontId="42" fillId="6" borderId="0" xfId="0" applyNumberFormat="1" applyFont="1" applyFill="1" applyAlignment="1">
      <alignment horizontal="right"/>
    </xf>
    <xf numFmtId="166" fontId="43" fillId="6" borderId="0" xfId="0" applyNumberFormat="1" applyFont="1" applyFill="1" applyAlignment="1">
      <alignment horizontal="right"/>
    </xf>
    <xf numFmtId="169" fontId="40" fillId="15" borderId="0" xfId="0" applyNumberFormat="1" applyFont="1" applyFill="1" applyAlignment="1">
      <alignment horizontal="right"/>
    </xf>
    <xf numFmtId="169" fontId="40" fillId="0" borderId="0" xfId="0" applyNumberFormat="1" applyFont="1" applyAlignment="1">
      <alignment horizontal="right"/>
    </xf>
    <xf numFmtId="166" fontId="38" fillId="0" borderId="0" xfId="1" applyNumberFormat="1" applyFont="1" applyFill="1" applyBorder="1" applyAlignment="1" applyProtection="1">
      <alignment horizontal="right"/>
      <protection locked="0"/>
    </xf>
    <xf numFmtId="166" fontId="42" fillId="15" borderId="0" xfId="0" applyNumberFormat="1" applyFont="1" applyFill="1" applyAlignment="1">
      <alignment horizontal="right"/>
    </xf>
    <xf numFmtId="166" fontId="43" fillId="15" borderId="0" xfId="0" applyNumberFormat="1" applyFont="1" applyFill="1" applyAlignment="1">
      <alignment horizontal="right"/>
    </xf>
    <xf numFmtId="166" fontId="44" fillId="15" borderId="0" xfId="0" applyNumberFormat="1" applyFont="1" applyFill="1" applyAlignment="1">
      <alignment horizontal="right"/>
    </xf>
    <xf numFmtId="0" fontId="22" fillId="0" borderId="0" xfId="0" applyFont="1" applyAlignment="1">
      <alignment horizontal="center" vertical="center" textRotation="90" wrapText="1"/>
    </xf>
    <xf numFmtId="0" fontId="32" fillId="0" borderId="2" xfId="5" applyFont="1" applyBorder="1" applyAlignment="1">
      <alignment vertical="center" wrapText="1"/>
    </xf>
    <xf numFmtId="0" fontId="35" fillId="0" borderId="2" xfId="5" applyFont="1" applyBorder="1" applyAlignment="1">
      <alignment horizontal="center" vertical="center" wrapText="1"/>
    </xf>
    <xf numFmtId="0" fontId="35" fillId="0" borderId="7" xfId="5" applyFont="1" applyBorder="1" applyAlignment="1">
      <alignment horizontal="center" vertical="center" wrapText="1"/>
    </xf>
    <xf numFmtId="0" fontId="35" fillId="0" borderId="2" xfId="5" applyFont="1" applyBorder="1" applyAlignment="1">
      <alignment horizontal="left" vertical="center" wrapText="1"/>
    </xf>
    <xf numFmtId="0" fontId="35" fillId="0" borderId="7" xfId="5" applyFont="1" applyBorder="1" applyAlignment="1">
      <alignment horizontal="left" vertical="center" wrapText="1"/>
    </xf>
    <xf numFmtId="0" fontId="32" fillId="0" borderId="2" xfId="5" applyFont="1" applyBorder="1" applyAlignment="1">
      <alignment horizontal="justify" vertical="center" wrapText="1"/>
    </xf>
    <xf numFmtId="0" fontId="33" fillId="0" borderId="2" xfId="5" applyFont="1" applyBorder="1" applyAlignment="1">
      <alignment horizontal="justify" vertical="center" wrapText="1"/>
    </xf>
    <xf numFmtId="0" fontId="23" fillId="15" borderId="0" xfId="0" applyFont="1" applyFill="1" applyAlignment="1">
      <alignment horizontal="left"/>
    </xf>
    <xf numFmtId="0" fontId="0" fillId="11" borderId="0" xfId="0" applyFill="1"/>
    <xf numFmtId="49" fontId="10" fillId="0" borderId="0" xfId="0" quotePrefix="1" applyNumberFormat="1" applyFont="1" applyAlignment="1" applyProtection="1">
      <alignment horizontal="center"/>
      <protection locked="0"/>
    </xf>
    <xf numFmtId="166" fontId="38" fillId="15" borderId="0" xfId="1" applyNumberFormat="1" applyFont="1" applyFill="1" applyBorder="1" applyAlignment="1" applyProtection="1">
      <alignment horizontal="right"/>
      <protection locked="0"/>
    </xf>
    <xf numFmtId="4" fontId="40" fillId="15" borderId="0" xfId="0" applyNumberFormat="1" applyFont="1" applyFill="1" applyAlignment="1">
      <alignment horizontal="right"/>
    </xf>
    <xf numFmtId="4" fontId="38" fillId="0" borderId="0" xfId="1" applyNumberFormat="1" applyFont="1" applyFill="1" applyBorder="1" applyAlignment="1" applyProtection="1">
      <alignment horizontal="right"/>
      <protection locked="0"/>
    </xf>
    <xf numFmtId="4" fontId="38" fillId="15" borderId="0" xfId="1" applyNumberFormat="1" applyFont="1" applyFill="1" applyBorder="1" applyAlignment="1" applyProtection="1">
      <alignment horizontal="right"/>
      <protection locked="0"/>
    </xf>
    <xf numFmtId="49" fontId="0" fillId="0" borderId="0" xfId="0" applyNumberFormat="1"/>
    <xf numFmtId="49" fontId="23" fillId="15" borderId="0" xfId="0" applyNumberFormat="1" applyFont="1" applyFill="1"/>
    <xf numFmtId="49" fontId="10" fillId="15" borderId="0" xfId="0" applyNumberFormat="1" applyFont="1" applyFill="1" applyAlignment="1">
      <alignment horizontal="center" vertical="center"/>
    </xf>
    <xf numFmtId="0" fontId="21" fillId="15" borderId="0" xfId="0" applyFont="1" applyFill="1" applyAlignment="1">
      <alignment horizontal="right"/>
    </xf>
    <xf numFmtId="0" fontId="23" fillId="15" borderId="0" xfId="0" applyFont="1" applyFill="1"/>
    <xf numFmtId="0" fontId="27" fillId="15" borderId="0" xfId="0" applyFont="1" applyFill="1" applyAlignment="1">
      <alignment horizontal="right"/>
    </xf>
    <xf numFmtId="0" fontId="0" fillId="16" borderId="0" xfId="0" applyFill="1"/>
    <xf numFmtId="0" fontId="33" fillId="0" borderId="3" xfId="5" applyFont="1" applyBorder="1" applyAlignment="1">
      <alignment vertical="center" wrapText="1"/>
    </xf>
    <xf numFmtId="0" fontId="1" fillId="0" borderId="3" xfId="5" applyBorder="1" applyAlignment="1">
      <alignment vertical="center" wrapText="1"/>
    </xf>
    <xf numFmtId="0" fontId="23" fillId="0" borderId="12" xfId="5" applyFont="1" applyBorder="1" applyAlignment="1">
      <alignment wrapText="1"/>
    </xf>
    <xf numFmtId="0" fontId="1" fillId="0" borderId="5" xfId="5" applyBorder="1"/>
    <xf numFmtId="0" fontId="1" fillId="0" borderId="11" xfId="5" applyBorder="1"/>
    <xf numFmtId="0" fontId="35" fillId="0" borderId="6" xfId="5" applyFont="1" applyBorder="1" applyAlignment="1">
      <alignment horizontal="justify" vertical="center" wrapText="1"/>
    </xf>
    <xf numFmtId="0" fontId="36" fillId="0" borderId="6" xfId="5" applyFont="1" applyBorder="1" applyAlignment="1">
      <alignment vertical="center"/>
    </xf>
    <xf numFmtId="0" fontId="32" fillId="0" borderId="7" xfId="5" quotePrefix="1" applyFont="1" applyBorder="1" applyAlignment="1">
      <alignment horizontal="left" vertical="center" wrapText="1" indent="2"/>
    </xf>
    <xf numFmtId="0" fontId="31" fillId="14" borderId="12" xfId="5" applyFont="1" applyFill="1" applyBorder="1" applyAlignment="1">
      <alignment horizontal="center" vertical="center" wrapText="1"/>
    </xf>
    <xf numFmtId="0" fontId="31" fillId="14" borderId="13" xfId="5" applyFont="1" applyFill="1" applyBorder="1" applyAlignment="1">
      <alignment horizontal="center" vertical="center" wrapText="1"/>
    </xf>
    <xf numFmtId="0" fontId="31" fillId="14" borderId="3" xfId="5" applyFont="1" applyFill="1" applyBorder="1" applyAlignment="1">
      <alignment horizontal="center" vertical="center" wrapText="1"/>
    </xf>
    <xf numFmtId="0" fontId="45" fillId="0" borderId="12" xfId="5" applyFont="1" applyBorder="1" applyAlignment="1">
      <alignment horizontal="left" vertical="top" wrapText="1"/>
    </xf>
    <xf numFmtId="0" fontId="45" fillId="0" borderId="12" xfId="5" applyFont="1" applyBorder="1" applyAlignment="1">
      <alignment vertical="top" wrapText="1"/>
    </xf>
    <xf numFmtId="0" fontId="1" fillId="0" borderId="0" xfId="5" applyAlignment="1">
      <alignment wrapText="1"/>
    </xf>
    <xf numFmtId="0" fontId="45" fillId="0" borderId="8" xfId="5" applyFont="1" applyBorder="1" applyAlignment="1">
      <alignment vertical="top" wrapText="1"/>
    </xf>
    <xf numFmtId="0" fontId="46" fillId="0" borderId="11" xfId="5" applyFont="1" applyBorder="1" applyAlignment="1">
      <alignment horizontal="left" vertical="top" wrapText="1"/>
    </xf>
    <xf numFmtId="0" fontId="46" fillId="0" borderId="4" xfId="5" applyFont="1" applyBorder="1" applyAlignment="1">
      <alignment horizontal="left" vertical="center" wrapText="1"/>
    </xf>
    <xf numFmtId="0" fontId="23" fillId="0" borderId="0" xfId="0" applyFont="1" applyAlignment="1">
      <alignment horizontal="left" vertical="top" wrapText="1"/>
    </xf>
    <xf numFmtId="0" fontId="33" fillId="0" borderId="2" xfId="5" applyFont="1" applyBorder="1" applyAlignment="1">
      <alignment horizontal="justify" vertical="center"/>
    </xf>
    <xf numFmtId="0" fontId="32" fillId="0" borderId="11" xfId="5" applyFont="1" applyBorder="1" applyAlignment="1">
      <alignment horizontal="justify" vertical="center" wrapText="1"/>
    </xf>
    <xf numFmtId="0" fontId="33" fillId="0" borderId="10" xfId="5" applyFont="1" applyBorder="1" applyAlignment="1">
      <alignment horizontal="justify" vertical="center" wrapText="1"/>
    </xf>
    <xf numFmtId="0" fontId="34" fillId="0" borderId="2" xfId="5" applyFont="1" applyBorder="1" applyAlignment="1">
      <alignment horizontal="justify" vertical="top"/>
    </xf>
    <xf numFmtId="0" fontId="34" fillId="0" borderId="7" xfId="5" applyFont="1" applyBorder="1" applyAlignment="1">
      <alignment horizontal="justify" vertical="top"/>
    </xf>
    <xf numFmtId="0" fontId="34" fillId="0" borderId="4" xfId="5" applyFont="1" applyBorder="1" applyAlignment="1">
      <alignment horizontal="justify" vertical="top"/>
    </xf>
    <xf numFmtId="0" fontId="32" fillId="0" borderId="4" xfId="5" applyFont="1" applyBorder="1" applyAlignment="1">
      <alignment horizontal="left" vertical="top" wrapText="1"/>
    </xf>
    <xf numFmtId="0" fontId="32" fillId="0" borderId="4" xfId="5" applyFont="1" applyBorder="1" applyAlignment="1">
      <alignment horizontal="left" vertical="center" wrapText="1"/>
    </xf>
    <xf numFmtId="0" fontId="33" fillId="0" borderId="11" xfId="5" applyFont="1" applyBorder="1" applyAlignment="1">
      <alignment vertical="center" wrapText="1"/>
    </xf>
    <xf numFmtId="0" fontId="33" fillId="0" borderId="6" xfId="5" applyFont="1" applyBorder="1" applyAlignment="1">
      <alignment vertical="center"/>
    </xf>
    <xf numFmtId="0" fontId="10" fillId="0" borderId="0" xfId="4" quotePrefix="1" applyFont="1" applyFill="1" applyAlignment="1" applyProtection="1">
      <alignment horizontal="left"/>
      <protection locked="0"/>
    </xf>
    <xf numFmtId="0" fontId="0" fillId="7" borderId="0" xfId="0" applyFill="1" applyAlignment="1">
      <alignment horizontal="left" indent="2"/>
    </xf>
    <xf numFmtId="0" fontId="10" fillId="7" borderId="0" xfId="0" applyFont="1" applyFill="1"/>
    <xf numFmtId="0" fontId="22" fillId="7" borderId="0" xfId="0" applyFont="1" applyFill="1" applyAlignment="1">
      <alignment horizontal="center" vertical="center" textRotation="90" wrapText="1"/>
    </xf>
    <xf numFmtId="169" fontId="40" fillId="7" borderId="0" xfId="0" applyNumberFormat="1" applyFont="1" applyFill="1" applyAlignment="1">
      <alignment horizontal="right"/>
    </xf>
    <xf numFmtId="4" fontId="40" fillId="7" borderId="0" xfId="0" applyNumberFormat="1" applyFont="1" applyFill="1" applyAlignment="1">
      <alignment horizontal="right"/>
    </xf>
    <xf numFmtId="0" fontId="0" fillId="7" borderId="0" xfId="0" applyFill="1" applyAlignment="1">
      <alignment horizontal="left" indent="4"/>
    </xf>
    <xf numFmtId="4" fontId="38" fillId="7" borderId="0" xfId="1" applyNumberFormat="1" applyFont="1" applyFill="1" applyBorder="1" applyAlignment="1" applyProtection="1">
      <alignment horizontal="right"/>
      <protection locked="0"/>
    </xf>
    <xf numFmtId="0" fontId="0" fillId="7" borderId="0" xfId="0" applyFill="1" applyAlignment="1">
      <alignment horizontal="left" indent="6"/>
    </xf>
    <xf numFmtId="0" fontId="0" fillId="7" borderId="0" xfId="0" applyFill="1" applyAlignment="1">
      <alignment horizontal="left" indent="1"/>
    </xf>
    <xf numFmtId="166" fontId="40" fillId="7" borderId="0" xfId="0" applyNumberFormat="1" applyFont="1" applyFill="1" applyAlignment="1">
      <alignment horizontal="right"/>
    </xf>
    <xf numFmtId="166" fontId="38" fillId="7" borderId="0" xfId="1" applyNumberFormat="1" applyFont="1" applyFill="1" applyBorder="1" applyAlignment="1" applyProtection="1">
      <alignment horizontal="right"/>
      <protection locked="0"/>
    </xf>
    <xf numFmtId="49" fontId="15" fillId="7" borderId="0" xfId="0" applyNumberFormat="1" applyFont="1" applyFill="1"/>
    <xf numFmtId="0" fontId="0" fillId="7" borderId="0" xfId="0" applyFill="1"/>
    <xf numFmtId="49" fontId="15" fillId="7" borderId="0" xfId="0" quotePrefix="1" applyNumberFormat="1" applyFont="1" applyFill="1" applyAlignment="1">
      <alignment horizontal="left" indent="2"/>
    </xf>
    <xf numFmtId="49" fontId="14" fillId="7" borderId="0" xfId="0" applyNumberFormat="1" applyFont="1" applyFill="1" applyAlignment="1">
      <alignment horizontal="left"/>
    </xf>
    <xf numFmtId="49" fontId="10" fillId="7" borderId="0" xfId="0" applyNumberFormat="1" applyFont="1" applyFill="1"/>
    <xf numFmtId="166" fontId="16" fillId="7" borderId="0" xfId="0" applyNumberFormat="1" applyFont="1" applyFill="1" applyAlignment="1" applyProtection="1">
      <alignment horizontal="right"/>
      <protection locked="0"/>
    </xf>
    <xf numFmtId="49" fontId="0" fillId="7" borderId="0" xfId="0" applyNumberFormat="1" applyFill="1"/>
    <xf numFmtId="0" fontId="21" fillId="7" borderId="0" xfId="0" applyFont="1" applyFill="1" applyAlignment="1">
      <alignment horizontal="right"/>
    </xf>
    <xf numFmtId="4" fontId="21" fillId="7" borderId="0" xfId="0" applyNumberFormat="1" applyFont="1" applyFill="1" applyAlignment="1">
      <alignment horizontal="right"/>
    </xf>
    <xf numFmtId="0" fontId="14" fillId="13" borderId="0" xfId="0" applyFont="1" applyFill="1"/>
    <xf numFmtId="49" fontId="14" fillId="13" borderId="0" xfId="0" applyNumberFormat="1" applyFont="1" applyFill="1"/>
    <xf numFmtId="49" fontId="10" fillId="13" borderId="0" xfId="0" applyNumberFormat="1" applyFont="1" applyFill="1" applyAlignment="1">
      <alignment vertical="center"/>
    </xf>
    <xf numFmtId="166" fontId="38" fillId="13" borderId="0" xfId="0" applyNumberFormat="1" applyFont="1" applyFill="1" applyAlignment="1" applyProtection="1">
      <alignment horizontal="right"/>
      <protection locked="0"/>
    </xf>
    <xf numFmtId="49" fontId="15" fillId="13" borderId="0" xfId="0" applyNumberFormat="1" applyFont="1" applyFill="1"/>
    <xf numFmtId="49" fontId="10" fillId="13" borderId="0" xfId="0" applyNumberFormat="1" applyFont="1" applyFill="1" applyAlignment="1">
      <alignment horizontal="center" vertical="center"/>
    </xf>
    <xf numFmtId="0" fontId="12" fillId="13" borderId="0" xfId="0" applyFont="1" applyFill="1" applyProtection="1">
      <protection locked="0"/>
    </xf>
    <xf numFmtId="49" fontId="15" fillId="13" borderId="0" xfId="0" applyNumberFormat="1" applyFont="1" applyFill="1" applyAlignment="1">
      <alignment horizontal="center" vertical="center" wrapText="1"/>
    </xf>
    <xf numFmtId="49" fontId="12" fillId="7" borderId="0" xfId="0" applyNumberFormat="1" applyFont="1" applyFill="1" applyAlignment="1">
      <alignment horizontal="center"/>
    </xf>
    <xf numFmtId="0" fontId="11" fillId="7" borderId="0" xfId="0" applyFont="1" applyFill="1" applyAlignment="1">
      <alignment horizontal="center"/>
    </xf>
    <xf numFmtId="166" fontId="42" fillId="7" borderId="0" xfId="0" applyNumberFormat="1" applyFont="1" applyFill="1" applyAlignment="1">
      <alignment horizontal="right"/>
    </xf>
    <xf numFmtId="166" fontId="43" fillId="7" borderId="0" xfId="0" applyNumberFormat="1" applyFont="1" applyFill="1" applyAlignment="1">
      <alignment horizontal="right"/>
    </xf>
    <xf numFmtId="0" fontId="22" fillId="17" borderId="0" xfId="4" applyFont="1" applyFill="1" applyBorder="1" applyAlignment="1" applyProtection="1">
      <alignment horizontal="left"/>
    </xf>
    <xf numFmtId="49" fontId="47" fillId="17" borderId="0" xfId="0" applyNumberFormat="1" applyFont="1" applyFill="1" applyAlignment="1">
      <alignment horizontal="center"/>
    </xf>
    <xf numFmtId="40" fontId="10" fillId="0" borderId="0" xfId="0" applyNumberFormat="1" applyFont="1" applyAlignment="1" applyProtection="1">
      <alignment vertical="center"/>
      <protection locked="0"/>
    </xf>
    <xf numFmtId="167" fontId="10" fillId="2" borderId="0" xfId="0" applyNumberFormat="1" applyFont="1" applyFill="1" applyAlignment="1">
      <alignment horizontal="center" vertical="center"/>
    </xf>
    <xf numFmtId="167" fontId="0" fillId="0" borderId="0" xfId="0" applyNumberFormat="1"/>
    <xf numFmtId="0" fontId="15" fillId="9" borderId="0" xfId="0" applyFont="1" applyFill="1"/>
    <xf numFmtId="167" fontId="0" fillId="9" borderId="0" xfId="0" applyNumberFormat="1" applyFill="1"/>
    <xf numFmtId="0" fontId="0" fillId="18" borderId="0" xfId="0" applyFill="1" applyAlignment="1">
      <alignment horizontal="left" indent="2"/>
    </xf>
    <xf numFmtId="0" fontId="15" fillId="18" borderId="0" xfId="0" applyFont="1" applyFill="1"/>
    <xf numFmtId="0" fontId="0" fillId="18" borderId="0" xfId="0" applyFill="1"/>
    <xf numFmtId="167" fontId="0" fillId="18" borderId="0" xfId="0" applyNumberFormat="1" applyFill="1"/>
    <xf numFmtId="0" fontId="10" fillId="8" borderId="0" xfId="0" applyFont="1" applyFill="1" applyAlignment="1">
      <alignment horizontal="left" vertical="top"/>
    </xf>
    <xf numFmtId="0" fontId="10" fillId="8" borderId="0" xfId="0" applyFont="1" applyFill="1" applyAlignment="1">
      <alignment vertical="center"/>
    </xf>
    <xf numFmtId="0" fontId="23" fillId="0" borderId="0" xfId="0" applyFont="1"/>
    <xf numFmtId="0" fontId="0" fillId="19" borderId="0" xfId="0" applyFill="1"/>
    <xf numFmtId="11" fontId="0" fillId="0" borderId="0" xfId="0" applyNumberFormat="1"/>
    <xf numFmtId="0" fontId="10" fillId="11" borderId="0" xfId="0" applyFont="1" applyFill="1"/>
    <xf numFmtId="0" fontId="14" fillId="11" borderId="0" xfId="0" applyFont="1" applyFill="1" applyAlignment="1">
      <alignment horizontal="right" vertical="center"/>
    </xf>
    <xf numFmtId="4" fontId="21" fillId="0" borderId="0" xfId="0" applyNumberFormat="1" applyFont="1" applyAlignment="1">
      <alignment horizontal="right"/>
    </xf>
    <xf numFmtId="4" fontId="0" fillId="0" borderId="0" xfId="0" applyNumberFormat="1"/>
    <xf numFmtId="0" fontId="23" fillId="9" borderId="0" xfId="0" applyFont="1" applyFill="1"/>
    <xf numFmtId="4" fontId="0" fillId="13" borderId="0" xfId="0" applyNumberFormat="1" applyFill="1"/>
    <xf numFmtId="49" fontId="10" fillId="7" borderId="0" xfId="0" applyNumberFormat="1" applyFont="1" applyFill="1" applyAlignment="1">
      <alignment horizontal="center" vertical="center" wrapText="1"/>
    </xf>
    <xf numFmtId="49" fontId="10" fillId="7" borderId="0" xfId="0" applyNumberFormat="1" applyFont="1" applyFill="1" applyAlignment="1">
      <alignment vertical="center" wrapText="1"/>
    </xf>
    <xf numFmtId="0" fontId="22" fillId="0" borderId="0" xfId="0" applyFont="1" applyAlignment="1">
      <alignment horizontal="center" vertical="center" textRotation="90" wrapText="1"/>
    </xf>
    <xf numFmtId="0" fontId="22" fillId="7" borderId="0" xfId="0" applyFont="1" applyFill="1" applyAlignment="1">
      <alignment horizontal="center" vertical="center" textRotation="90" wrapText="1"/>
    </xf>
    <xf numFmtId="0" fontId="10" fillId="0" borderId="0" xfId="4" quotePrefix="1" applyFont="1" applyFill="1" applyAlignment="1" applyProtection="1">
      <alignment horizontal="center" vertical="center" wrapText="1"/>
      <protection locked="0"/>
    </xf>
    <xf numFmtId="49" fontId="10" fillId="7" borderId="0" xfId="0" applyNumberFormat="1" applyFont="1" applyFill="1" applyAlignment="1">
      <alignment horizontal="center" vertical="center"/>
    </xf>
    <xf numFmtId="49" fontId="15" fillId="7" borderId="0" xfId="0" applyNumberFormat="1" applyFont="1" applyFill="1" applyAlignment="1">
      <alignment horizontal="center" vertical="center" wrapText="1"/>
    </xf>
    <xf numFmtId="0" fontId="10" fillId="0" borderId="0" xfId="0" applyFont="1" applyAlignment="1">
      <alignment horizontal="center" vertical="center" wrapText="1"/>
    </xf>
    <xf numFmtId="0" fontId="15" fillId="0" borderId="0" xfId="0" applyFont="1" applyAlignment="1">
      <alignment horizontal="center" vertical="center" wrapText="1"/>
    </xf>
    <xf numFmtId="0" fontId="22"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31" fillId="6" borderId="2" xfId="5" applyFont="1" applyFill="1" applyBorder="1" applyAlignment="1">
      <alignment horizontal="center" vertical="center" wrapText="1"/>
    </xf>
    <xf numFmtId="0" fontId="31" fillId="6" borderId="4" xfId="5" applyFont="1" applyFill="1" applyBorder="1" applyAlignment="1">
      <alignment horizontal="center" vertical="center" wrapText="1"/>
    </xf>
    <xf numFmtId="0" fontId="32" fillId="0" borderId="2" xfId="5" applyFont="1" applyBorder="1" applyAlignment="1">
      <alignment horizontal="justify" vertical="center" wrapText="1"/>
    </xf>
    <xf numFmtId="0" fontId="32" fillId="0" borderId="7" xfId="5" applyFont="1" applyBorder="1" applyAlignment="1">
      <alignment horizontal="justify" vertical="center" wrapText="1"/>
    </xf>
    <xf numFmtId="0" fontId="32" fillId="0" borderId="4" xfId="5" applyFont="1" applyBorder="1" applyAlignment="1">
      <alignment horizontal="justify" vertical="center" wrapText="1"/>
    </xf>
    <xf numFmtId="0" fontId="33" fillId="0" borderId="2" xfId="5" applyFont="1" applyBorder="1" applyAlignment="1">
      <alignment horizontal="justify" vertical="center" wrapText="1"/>
    </xf>
    <xf numFmtId="0" fontId="33" fillId="0" borderId="7" xfId="5" applyFont="1" applyBorder="1" applyAlignment="1">
      <alignment horizontal="justify" vertical="center" wrapText="1"/>
    </xf>
    <xf numFmtId="0" fontId="33" fillId="0" borderId="4" xfId="5" applyFont="1" applyBorder="1" applyAlignment="1">
      <alignment horizontal="justify" vertical="center" wrapText="1"/>
    </xf>
    <xf numFmtId="0" fontId="34" fillId="0" borderId="2" xfId="5" applyFont="1" applyBorder="1" applyAlignment="1">
      <alignment horizontal="left" vertical="center" wrapText="1"/>
    </xf>
    <xf numFmtId="0" fontId="34" fillId="0" borderId="7" xfId="5" applyFont="1" applyBorder="1" applyAlignment="1">
      <alignment horizontal="left" vertical="center" wrapText="1"/>
    </xf>
    <xf numFmtId="0" fontId="34" fillId="0" borderId="4" xfId="5" applyFont="1" applyBorder="1" applyAlignment="1">
      <alignment horizontal="left" vertical="center" wrapText="1"/>
    </xf>
    <xf numFmtId="0" fontId="32" fillId="0" borderId="2" xfId="5" applyFont="1" applyBorder="1" applyAlignment="1">
      <alignment horizontal="left" vertical="center" wrapText="1"/>
    </xf>
    <xf numFmtId="0" fontId="32" fillId="0" borderId="4" xfId="5" applyFont="1" applyBorder="1" applyAlignment="1">
      <alignment horizontal="left" vertical="center" wrapText="1"/>
    </xf>
    <xf numFmtId="0" fontId="32" fillId="0" borderId="7" xfId="5" applyFont="1" applyBorder="1" applyAlignment="1">
      <alignment horizontal="left" vertical="center" wrapText="1"/>
    </xf>
    <xf numFmtId="0" fontId="34" fillId="0" borderId="2" xfId="5" applyFont="1" applyBorder="1" applyAlignment="1">
      <alignment horizontal="justify" vertical="center" wrapText="1"/>
    </xf>
    <xf numFmtId="0" fontId="34" fillId="0" borderId="7" xfId="5" applyFont="1" applyBorder="1" applyAlignment="1">
      <alignment horizontal="justify" vertical="center" wrapText="1"/>
    </xf>
    <xf numFmtId="0" fontId="34" fillId="0" borderId="4" xfId="5" applyFont="1" applyBorder="1" applyAlignment="1">
      <alignment horizontal="justify" vertical="center" wrapText="1"/>
    </xf>
    <xf numFmtId="0" fontId="34" fillId="0" borderId="2" xfId="5" applyFont="1" applyBorder="1" applyAlignment="1">
      <alignment horizontal="left" vertical="center"/>
    </xf>
    <xf numFmtId="0" fontId="34" fillId="0" borderId="7" xfId="5" applyFont="1" applyBorder="1" applyAlignment="1">
      <alignment horizontal="left" vertical="center"/>
    </xf>
    <xf numFmtId="0" fontId="34" fillId="0" borderId="4" xfId="5" applyFont="1" applyBorder="1" applyAlignment="1">
      <alignment horizontal="left" vertical="center"/>
    </xf>
    <xf numFmtId="0" fontId="35" fillId="0" borderId="2" xfId="5" applyFont="1" applyBorder="1" applyAlignment="1">
      <alignment horizontal="left" vertical="center" wrapText="1"/>
    </xf>
    <xf numFmtId="0" fontId="0" fillId="0" borderId="7" xfId="0" applyBorder="1" applyAlignment="1">
      <alignment vertical="center" wrapText="1"/>
    </xf>
    <xf numFmtId="0" fontId="0" fillId="0" borderId="4" xfId="0" applyBorder="1" applyAlignment="1">
      <alignment vertical="center" wrapText="1"/>
    </xf>
    <xf numFmtId="0" fontId="32" fillId="0" borderId="2" xfId="5" applyFont="1" applyBorder="1" applyAlignment="1">
      <alignment vertical="center" wrapText="1"/>
    </xf>
    <xf numFmtId="0" fontId="32" fillId="0" borderId="7" xfId="5" applyFont="1" applyBorder="1" applyAlignment="1">
      <alignment vertical="center" wrapText="1"/>
    </xf>
    <xf numFmtId="0" fontId="32" fillId="0" borderId="4" xfId="5" applyFont="1" applyBorder="1" applyAlignment="1">
      <alignment vertical="center" wrapText="1"/>
    </xf>
    <xf numFmtId="0" fontId="35" fillId="0" borderId="2" xfId="5" applyFont="1" applyBorder="1" applyAlignment="1">
      <alignment horizontal="justify" vertical="center" wrapText="1"/>
    </xf>
    <xf numFmtId="0" fontId="35" fillId="0" borderId="4" xfId="5" applyFont="1" applyBorder="1" applyAlignment="1">
      <alignment horizontal="justify" vertical="center" wrapText="1"/>
    </xf>
    <xf numFmtId="0" fontId="31" fillId="14" borderId="8" xfId="5" applyFont="1" applyFill="1" applyBorder="1" applyAlignment="1">
      <alignment horizontal="justify" vertical="center" wrapText="1"/>
    </xf>
    <xf numFmtId="0" fontId="31" fillId="14" borderId="9" xfId="5" applyFont="1" applyFill="1" applyBorder="1" applyAlignment="1">
      <alignment horizontal="justify" vertical="center" wrapText="1"/>
    </xf>
    <xf numFmtId="0" fontId="31" fillId="14" borderId="10" xfId="5" applyFont="1" applyFill="1" applyBorder="1" applyAlignment="1">
      <alignment horizontal="justify" vertical="center" wrapText="1"/>
    </xf>
    <xf numFmtId="0" fontId="35" fillId="0" borderId="7" xfId="5" applyFont="1" applyBorder="1" applyAlignment="1">
      <alignment horizontal="center" vertical="center" wrapText="1"/>
    </xf>
    <xf numFmtId="0" fontId="35" fillId="0" borderId="4" xfId="5" applyFont="1" applyBorder="1" applyAlignment="1">
      <alignment horizontal="center" vertical="center" wrapText="1"/>
    </xf>
    <xf numFmtId="0" fontId="31" fillId="14" borderId="8" xfId="5" applyFont="1" applyFill="1" applyBorder="1" applyAlignment="1">
      <alignment horizontal="left" vertical="center" wrapText="1"/>
    </xf>
    <xf numFmtId="0" fontId="31" fillId="14" borderId="9" xfId="5" applyFont="1" applyFill="1" applyBorder="1" applyAlignment="1">
      <alignment horizontal="left" vertical="center" wrapText="1"/>
    </xf>
    <xf numFmtId="0" fontId="31" fillId="14" borderId="10" xfId="5" applyFont="1" applyFill="1" applyBorder="1" applyAlignment="1">
      <alignment horizontal="left" vertical="center" wrapText="1"/>
    </xf>
    <xf numFmtId="0" fontId="35" fillId="0" borderId="2" xfId="5" applyFont="1" applyBorder="1" applyAlignment="1">
      <alignment horizontal="center" vertical="center" wrapText="1"/>
    </xf>
    <xf numFmtId="0" fontId="35" fillId="0" borderId="7" xfId="5" applyFont="1" applyBorder="1" applyAlignment="1">
      <alignment horizontal="justify" vertical="center" wrapText="1"/>
    </xf>
    <xf numFmtId="0" fontId="45" fillId="0" borderId="3" xfId="5" applyFont="1" applyBorder="1" applyAlignment="1">
      <alignment horizontal="center" vertical="center" wrapText="1"/>
    </xf>
    <xf numFmtId="0" fontId="45" fillId="0" borderId="6" xfId="5" applyFont="1" applyBorder="1" applyAlignment="1">
      <alignment horizontal="center" vertical="center" wrapText="1"/>
    </xf>
  </cellXfs>
  <cellStyles count="7">
    <cellStyle name="Comma" xfId="1" builtinId="3"/>
    <cellStyle name="Hyperlink" xfId="4" builtinId="8"/>
    <cellStyle name="Normal" xfId="0" builtinId="0"/>
    <cellStyle name="Normal 8" xfId="6" xr:uid="{462ABFAF-9111-464C-B637-34D9D310B146}"/>
    <cellStyle name="Normal 9" xfId="5" xr:uid="{74E0E5C5-23DB-4832-B808-B3A0810B490E}"/>
    <cellStyle name="ハイパーリンク_Coal Hong Kong 2011" xfId="3" xr:uid="{00000000-0005-0000-0000-000003000000}"/>
    <cellStyle name="標準_Coal Hong Kong 2011" xfId="2" xr:uid="{00000000-0005-0000-0000-000004000000}"/>
  </cellStyles>
  <dxfs count="18">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s>
  <tableStyles count="0" defaultTableStyle="TableStyleMedium2" defaultPivotStyle="PivotStyleLight16"/>
  <colors>
    <mruColors>
      <color rgb="FF99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erc-my.sharepoint.com/personal/gelindon_aperc_or_jp/Documents/Documents/0-ESTO/EE%20Indicators/Economy%20template_orig/01_AUS_EEIndic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erc-my.sharepoint.com/personal/gelindon_aperc_or_jp/Documents/Documents/00-Work%20from%20home/00_ESTO/EE%20indicator_15%20April/Data/EBT/02BD_P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ctivity Data"/>
      <sheetName val="TFEC"/>
      <sheetName val="Industry"/>
      <sheetName val="Transport"/>
      <sheetName val="Commercial"/>
      <sheetName val="Residential"/>
      <sheetName val="AFF"/>
      <sheetName val="AUS_WB"/>
      <sheetName val="Def of terms"/>
      <sheetName val="01_AUS_EEIndicator"/>
    </sheetNames>
    <sheetDataSet>
      <sheetData sheetId="0"/>
      <sheetData sheetId="1"/>
      <sheetData sheetId="2">
        <row r="1">
          <cell r="A1" t="str">
            <v>Code</v>
          </cell>
        </row>
      </sheetData>
      <sheetData sheetId="3">
        <row r="11">
          <cell r="E11">
            <v>17151</v>
          </cell>
        </row>
      </sheetData>
      <sheetData sheetId="4">
        <row r="4">
          <cell r="E4">
            <v>73</v>
          </cell>
        </row>
      </sheetData>
      <sheetData sheetId="5">
        <row r="4">
          <cell r="E4">
            <v>126</v>
          </cell>
        </row>
      </sheetData>
      <sheetData sheetId="6">
        <row r="4">
          <cell r="E4">
            <v>12</v>
          </cell>
        </row>
      </sheetData>
      <sheetData sheetId="7">
        <row r="4">
          <cell r="E4">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1</v>
          </cell>
          <cell r="X15">
            <v>0</v>
          </cell>
          <cell r="Y15">
            <v>0</v>
          </cell>
          <cell r="Z15">
            <v>0</v>
          </cell>
          <cell r="AA15">
            <v>0</v>
          </cell>
          <cell r="AB15">
            <v>0</v>
          </cell>
          <cell r="AC15">
            <v>0</v>
          </cell>
          <cell r="AD15">
            <v>0</v>
          </cell>
          <cell r="AE15">
            <v>0</v>
          </cell>
          <cell r="AF15">
            <v>0</v>
          </cell>
        </row>
        <row r="16">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12</v>
          </cell>
          <cell r="Z18">
            <v>58</v>
          </cell>
          <cell r="AA18">
            <v>92</v>
          </cell>
          <cell r="AB18">
            <v>0</v>
          </cell>
          <cell r="AC18">
            <v>0</v>
          </cell>
          <cell r="AD18">
            <v>0</v>
          </cell>
          <cell r="AE18">
            <v>0</v>
          </cell>
          <cell r="AF18">
            <v>0</v>
          </cell>
        </row>
        <row r="19">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sheetData>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Series"/>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2013"/>
      <sheetName val="2014"/>
      <sheetName val="2015"/>
      <sheetName val="2016"/>
      <sheetName val="2017"/>
      <sheetName val="2018"/>
    </sheetNames>
    <sheetDataSet>
      <sheetData sheetId="0">
        <row r="65">
          <cell r="M65">
            <v>0</v>
          </cell>
        </row>
        <row r="88">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row>
        <row r="89">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row>
        <row r="664">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row>
        <row r="665">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row>
        <row r="666">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row>
        <row r="1432">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row>
        <row r="1433">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row>
        <row r="1434">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row>
        <row r="1528">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row>
        <row r="1529">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row>
        <row r="1530">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row>
        <row r="1624">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row>
        <row r="1625">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row>
        <row r="1627">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row>
        <row r="1720">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row>
        <row r="1721">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row>
        <row r="1722">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row>
        <row r="2296">
          <cell r="M2296">
            <v>0</v>
          </cell>
          <cell r="N2296">
            <v>0</v>
          </cell>
          <cell r="O2296">
            <v>0</v>
          </cell>
          <cell r="P2296">
            <v>0</v>
          </cell>
          <cell r="Q2296">
            <v>0</v>
          </cell>
          <cell r="R2296">
            <v>0</v>
          </cell>
          <cell r="S2296">
            <v>0</v>
          </cell>
          <cell r="T2296">
            <v>0</v>
          </cell>
          <cell r="U2296">
            <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v>0</v>
          </cell>
          <cell r="AK2296">
            <v>0</v>
          </cell>
          <cell r="AL2296">
            <v>0</v>
          </cell>
          <cell r="AM2296">
            <v>6.9494878684654303E-5</v>
          </cell>
          <cell r="AN2296">
            <v>3.5484100038017289E-4</v>
          </cell>
          <cell r="AO2296">
            <v>5.5699194283200005E-5</v>
          </cell>
        </row>
        <row r="2297">
          <cell r="M2297">
            <v>0</v>
          </cell>
          <cell r="N2297">
            <v>0</v>
          </cell>
          <cell r="O2297">
            <v>0</v>
          </cell>
          <cell r="P2297">
            <v>0</v>
          </cell>
          <cell r="Q2297">
            <v>0</v>
          </cell>
          <cell r="R2297">
            <v>0</v>
          </cell>
          <cell r="S2297">
            <v>0</v>
          </cell>
          <cell r="T2297">
            <v>0</v>
          </cell>
          <cell r="U2297">
            <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v>0</v>
          </cell>
          <cell r="AK2297">
            <v>0</v>
          </cell>
          <cell r="AL2297">
            <v>0</v>
          </cell>
          <cell r="AM2297">
            <v>0</v>
          </cell>
          <cell r="AN2297">
            <v>0</v>
          </cell>
          <cell r="AO2297">
            <v>0</v>
          </cell>
        </row>
        <row r="2298">
          <cell r="M2298">
            <v>0</v>
          </cell>
          <cell r="N2298">
            <v>0</v>
          </cell>
          <cell r="O2298">
            <v>0</v>
          </cell>
          <cell r="P2298">
            <v>0</v>
          </cell>
          <cell r="Q2298">
            <v>0</v>
          </cell>
          <cell r="R2298">
            <v>0</v>
          </cell>
          <cell r="S2298">
            <v>0</v>
          </cell>
          <cell r="T2298">
            <v>0</v>
          </cell>
          <cell r="U2298">
            <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v>0.7415267154438987</v>
          </cell>
          <cell r="AK2298">
            <v>1.1624488693363542</v>
          </cell>
          <cell r="AL2298">
            <v>0</v>
          </cell>
          <cell r="AM2298">
            <v>0</v>
          </cell>
          <cell r="AN2298">
            <v>1.0479586548854338</v>
          </cell>
          <cell r="AO2298">
            <v>1.2586779529250303</v>
          </cell>
        </row>
        <row r="4024">
          <cell r="M4024">
            <v>0</v>
          </cell>
          <cell r="N4024">
            <v>0</v>
          </cell>
          <cell r="O4024">
            <v>0</v>
          </cell>
          <cell r="P4024">
            <v>0</v>
          </cell>
          <cell r="Q4024">
            <v>0</v>
          </cell>
          <cell r="R4024">
            <v>0</v>
          </cell>
          <cell r="S4024">
            <v>0</v>
          </cell>
          <cell r="T4024">
            <v>0</v>
          </cell>
          <cell r="U4024">
            <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v>0</v>
          </cell>
          <cell r="AK4024">
            <v>0</v>
          </cell>
          <cell r="AL4024">
            <v>0</v>
          </cell>
          <cell r="AM4024">
            <v>0</v>
          </cell>
          <cell r="AN4024">
            <v>0</v>
          </cell>
          <cell r="AO4024">
            <v>0</v>
          </cell>
        </row>
        <row r="4025">
          <cell r="M4025">
            <v>0</v>
          </cell>
          <cell r="N4025">
            <v>0</v>
          </cell>
          <cell r="O4025">
            <v>0</v>
          </cell>
          <cell r="P4025">
            <v>0</v>
          </cell>
          <cell r="Q4025">
            <v>0</v>
          </cell>
          <cell r="R4025">
            <v>0</v>
          </cell>
          <cell r="S4025">
            <v>0</v>
          </cell>
          <cell r="T4025">
            <v>0</v>
          </cell>
          <cell r="U4025">
            <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v>0</v>
          </cell>
          <cell r="AK4025">
            <v>0</v>
          </cell>
          <cell r="AL4025">
            <v>0</v>
          </cell>
          <cell r="AM4025">
            <v>0</v>
          </cell>
          <cell r="AN4025">
            <v>0</v>
          </cell>
          <cell r="AO4025">
            <v>0</v>
          </cell>
        </row>
        <row r="4026">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v>0</v>
          </cell>
          <cell r="AK4026">
            <v>0</v>
          </cell>
          <cell r="AL4026">
            <v>0</v>
          </cell>
          <cell r="AM4026">
            <v>0</v>
          </cell>
          <cell r="AN4026">
            <v>0</v>
          </cell>
          <cell r="AO4026">
            <v>0</v>
          </cell>
        </row>
        <row r="6616">
          <cell r="M6616">
            <v>0</v>
          </cell>
          <cell r="N6616">
            <v>0</v>
          </cell>
          <cell r="O6616">
            <v>0</v>
          </cell>
          <cell r="P6616">
            <v>0</v>
          </cell>
          <cell r="Q6616">
            <v>0</v>
          </cell>
          <cell r="R6616">
            <v>0</v>
          </cell>
          <cell r="S6616">
            <v>0</v>
          </cell>
          <cell r="T6616">
            <v>0</v>
          </cell>
          <cell r="U6616">
            <v>0</v>
          </cell>
          <cell r="V6616">
            <v>0</v>
          </cell>
          <cell r="W6616">
            <v>0</v>
          </cell>
          <cell r="X6616">
            <v>0</v>
          </cell>
          <cell r="Y6616">
            <v>0</v>
          </cell>
          <cell r="Z6616">
            <v>0</v>
          </cell>
          <cell r="AA6616">
            <v>0</v>
          </cell>
          <cell r="AB6616">
            <v>0</v>
          </cell>
          <cell r="AC6616">
            <v>0</v>
          </cell>
          <cell r="AD6616">
            <v>0</v>
          </cell>
          <cell r="AE6616">
            <v>0</v>
          </cell>
          <cell r="AF6616">
            <v>0</v>
          </cell>
          <cell r="AG6616">
            <v>0</v>
          </cell>
          <cell r="AH6616">
            <v>0</v>
          </cell>
          <cell r="AI6616">
            <v>0</v>
          </cell>
          <cell r="AJ6616">
            <v>0</v>
          </cell>
          <cell r="AK6616">
            <v>0</v>
          </cell>
          <cell r="AL6616">
            <v>0</v>
          </cell>
          <cell r="AM6616">
            <v>0</v>
          </cell>
          <cell r="AN6616">
            <v>0</v>
          </cell>
          <cell r="AO6616">
            <v>0</v>
          </cell>
        </row>
        <row r="6617">
          <cell r="M6617">
            <v>0</v>
          </cell>
          <cell r="N6617">
            <v>0</v>
          </cell>
          <cell r="O6617">
            <v>0</v>
          </cell>
          <cell r="P6617">
            <v>0</v>
          </cell>
          <cell r="Q6617">
            <v>0</v>
          </cell>
          <cell r="R6617">
            <v>0</v>
          </cell>
          <cell r="S6617">
            <v>0</v>
          </cell>
          <cell r="T6617">
            <v>0</v>
          </cell>
          <cell r="U6617">
            <v>0</v>
          </cell>
          <cell r="V6617">
            <v>0</v>
          </cell>
          <cell r="W6617">
            <v>0</v>
          </cell>
          <cell r="X6617">
            <v>0</v>
          </cell>
          <cell r="Y6617">
            <v>0</v>
          </cell>
          <cell r="Z6617">
            <v>0</v>
          </cell>
          <cell r="AA6617">
            <v>0</v>
          </cell>
          <cell r="AB6617">
            <v>0</v>
          </cell>
          <cell r="AC6617">
            <v>0</v>
          </cell>
          <cell r="AD6617">
            <v>0</v>
          </cell>
          <cell r="AE6617">
            <v>0</v>
          </cell>
          <cell r="AF6617">
            <v>0</v>
          </cell>
          <cell r="AG6617">
            <v>0</v>
          </cell>
          <cell r="AH6617">
            <v>0</v>
          </cell>
          <cell r="AI6617">
            <v>0</v>
          </cell>
          <cell r="AJ6617">
            <v>0</v>
          </cell>
          <cell r="AK6617">
            <v>0</v>
          </cell>
          <cell r="AL6617">
            <v>0</v>
          </cell>
          <cell r="AM6617">
            <v>0</v>
          </cell>
          <cell r="AN6617">
            <v>0</v>
          </cell>
          <cell r="AO6617">
            <v>0</v>
          </cell>
        </row>
        <row r="6618">
          <cell r="M6618">
            <v>0</v>
          </cell>
          <cell r="N6618">
            <v>0</v>
          </cell>
          <cell r="O6618">
            <v>0</v>
          </cell>
          <cell r="P6618">
            <v>0</v>
          </cell>
          <cell r="Q6618">
            <v>0</v>
          </cell>
          <cell r="R6618">
            <v>0</v>
          </cell>
          <cell r="S6618">
            <v>0</v>
          </cell>
          <cell r="T6618">
            <v>0</v>
          </cell>
          <cell r="U6618">
            <v>0</v>
          </cell>
          <cell r="V6618">
            <v>0</v>
          </cell>
          <cell r="W6618">
            <v>0</v>
          </cell>
          <cell r="X6618">
            <v>0</v>
          </cell>
          <cell r="Y6618">
            <v>0</v>
          </cell>
          <cell r="Z6618">
            <v>0</v>
          </cell>
          <cell r="AA6618">
            <v>0</v>
          </cell>
          <cell r="AB6618">
            <v>0</v>
          </cell>
          <cell r="AC6618">
            <v>0</v>
          </cell>
          <cell r="AD6618">
            <v>0</v>
          </cell>
          <cell r="AE6618">
            <v>0</v>
          </cell>
          <cell r="AF6618">
            <v>0</v>
          </cell>
          <cell r="AG6618">
            <v>0</v>
          </cell>
          <cell r="AH6618">
            <v>0</v>
          </cell>
          <cell r="AI6618">
            <v>0</v>
          </cell>
          <cell r="AJ6618">
            <v>0</v>
          </cell>
          <cell r="AK6618">
            <v>0</v>
          </cell>
          <cell r="AL6618">
            <v>0</v>
          </cell>
          <cell r="AM6618">
            <v>0</v>
          </cell>
          <cell r="AN6618">
            <v>0</v>
          </cell>
          <cell r="AO6618">
            <v>0</v>
          </cell>
        </row>
        <row r="6712">
          <cell r="M6712">
            <v>0</v>
          </cell>
          <cell r="N6712">
            <v>0</v>
          </cell>
          <cell r="O6712">
            <v>0</v>
          </cell>
          <cell r="P6712">
            <v>0</v>
          </cell>
          <cell r="Q6712">
            <v>0</v>
          </cell>
          <cell r="R6712">
            <v>0</v>
          </cell>
          <cell r="S6712">
            <v>0</v>
          </cell>
          <cell r="T6712">
            <v>0</v>
          </cell>
          <cell r="U6712">
            <v>0</v>
          </cell>
          <cell r="V6712">
            <v>0</v>
          </cell>
          <cell r="W6712">
            <v>0</v>
          </cell>
          <cell r="X6712">
            <v>0</v>
          </cell>
          <cell r="Y6712">
            <v>0</v>
          </cell>
          <cell r="Z6712">
            <v>0</v>
          </cell>
          <cell r="AA6712">
            <v>0</v>
          </cell>
          <cell r="AB6712">
            <v>0</v>
          </cell>
          <cell r="AC6712">
            <v>0</v>
          </cell>
          <cell r="AD6712">
            <v>0</v>
          </cell>
          <cell r="AE6712">
            <v>0</v>
          </cell>
          <cell r="AF6712">
            <v>0</v>
          </cell>
          <cell r="AG6712">
            <v>0</v>
          </cell>
          <cell r="AH6712">
            <v>0</v>
          </cell>
          <cell r="AI6712">
            <v>0</v>
          </cell>
          <cell r="AJ6712">
            <v>0</v>
          </cell>
          <cell r="AK6712">
            <v>0</v>
          </cell>
          <cell r="AL6712">
            <v>0</v>
          </cell>
          <cell r="AM6712">
            <v>0</v>
          </cell>
          <cell r="AN6712">
            <v>0</v>
          </cell>
          <cell r="AO6712">
            <v>0</v>
          </cell>
        </row>
        <row r="6713">
          <cell r="M6713">
            <v>0</v>
          </cell>
          <cell r="N6713">
            <v>0</v>
          </cell>
          <cell r="O6713">
            <v>0</v>
          </cell>
          <cell r="P6713">
            <v>0</v>
          </cell>
          <cell r="Q6713">
            <v>0</v>
          </cell>
          <cell r="R6713">
            <v>0</v>
          </cell>
          <cell r="S6713">
            <v>0</v>
          </cell>
          <cell r="T6713">
            <v>0</v>
          </cell>
          <cell r="U6713">
            <v>0</v>
          </cell>
          <cell r="V6713">
            <v>0</v>
          </cell>
          <cell r="W6713">
            <v>0</v>
          </cell>
          <cell r="X6713">
            <v>0</v>
          </cell>
          <cell r="Y6713">
            <v>0</v>
          </cell>
          <cell r="Z6713">
            <v>0</v>
          </cell>
          <cell r="AA6713">
            <v>0</v>
          </cell>
          <cell r="AB6713">
            <v>0</v>
          </cell>
          <cell r="AC6713">
            <v>0</v>
          </cell>
          <cell r="AD6713">
            <v>0</v>
          </cell>
          <cell r="AE6713">
            <v>0</v>
          </cell>
          <cell r="AF6713">
            <v>0</v>
          </cell>
          <cell r="AG6713">
            <v>0</v>
          </cell>
          <cell r="AH6713">
            <v>0</v>
          </cell>
          <cell r="AI6713">
            <v>0</v>
          </cell>
          <cell r="AJ6713">
            <v>0</v>
          </cell>
          <cell r="AK6713">
            <v>0</v>
          </cell>
          <cell r="AL6713">
            <v>0</v>
          </cell>
          <cell r="AM6713">
            <v>0</v>
          </cell>
          <cell r="AN6713">
            <v>0</v>
          </cell>
          <cell r="AO6713">
            <v>0</v>
          </cell>
        </row>
        <row r="6714">
          <cell r="M6714">
            <v>0</v>
          </cell>
          <cell r="N6714">
            <v>0</v>
          </cell>
          <cell r="O6714">
            <v>0</v>
          </cell>
          <cell r="P6714">
            <v>0</v>
          </cell>
          <cell r="Q6714">
            <v>0</v>
          </cell>
          <cell r="R6714">
            <v>0</v>
          </cell>
          <cell r="S6714">
            <v>0</v>
          </cell>
          <cell r="T6714">
            <v>0</v>
          </cell>
          <cell r="U6714">
            <v>0</v>
          </cell>
          <cell r="V6714">
            <v>0</v>
          </cell>
          <cell r="W6714">
            <v>0</v>
          </cell>
          <cell r="X6714">
            <v>0</v>
          </cell>
          <cell r="Y6714">
            <v>0</v>
          </cell>
          <cell r="Z6714">
            <v>0</v>
          </cell>
          <cell r="AA6714">
            <v>0</v>
          </cell>
          <cell r="AB6714">
            <v>0</v>
          </cell>
          <cell r="AC6714">
            <v>0</v>
          </cell>
          <cell r="AD6714">
            <v>0</v>
          </cell>
          <cell r="AE6714">
            <v>0</v>
          </cell>
          <cell r="AF6714">
            <v>0</v>
          </cell>
          <cell r="AG6714">
            <v>0</v>
          </cell>
          <cell r="AH6714">
            <v>0</v>
          </cell>
          <cell r="AI6714">
            <v>0</v>
          </cell>
          <cell r="AJ6714">
            <v>0</v>
          </cell>
          <cell r="AK6714">
            <v>0</v>
          </cell>
          <cell r="AL6714">
            <v>0</v>
          </cell>
          <cell r="AM6714">
            <v>0</v>
          </cell>
          <cell r="AN6714">
            <v>0</v>
          </cell>
          <cell r="AO6714">
            <v>0</v>
          </cell>
        </row>
        <row r="6803">
          <cell r="M6803">
            <v>0</v>
          </cell>
          <cell r="N6803">
            <v>0</v>
          </cell>
          <cell r="O6803">
            <v>0</v>
          </cell>
          <cell r="P6803">
            <v>0</v>
          </cell>
          <cell r="Q6803">
            <v>0</v>
          </cell>
          <cell r="R6803">
            <v>0</v>
          </cell>
          <cell r="S6803">
            <v>0</v>
          </cell>
          <cell r="T6803">
            <v>0</v>
          </cell>
          <cell r="U6803">
            <v>0</v>
          </cell>
          <cell r="V6803">
            <v>0</v>
          </cell>
          <cell r="W6803">
            <v>0</v>
          </cell>
          <cell r="X6803">
            <v>0</v>
          </cell>
          <cell r="Y6803">
            <v>0</v>
          </cell>
          <cell r="Z6803">
            <v>0</v>
          </cell>
          <cell r="AA6803">
            <v>0</v>
          </cell>
          <cell r="AB6803">
            <v>0</v>
          </cell>
          <cell r="AC6803">
            <v>0</v>
          </cell>
          <cell r="AD6803">
            <v>0</v>
          </cell>
          <cell r="AE6803">
            <v>0</v>
          </cell>
          <cell r="AF6803">
            <v>0</v>
          </cell>
          <cell r="AG6803">
            <v>0</v>
          </cell>
          <cell r="AH6803">
            <v>0</v>
          </cell>
          <cell r="AI6803">
            <v>0</v>
          </cell>
          <cell r="AJ6803">
            <v>0</v>
          </cell>
          <cell r="AK6803">
            <v>0</v>
          </cell>
          <cell r="AL6803">
            <v>0</v>
          </cell>
          <cell r="AM6803">
            <v>0</v>
          </cell>
          <cell r="AN6803">
            <v>0</v>
          </cell>
          <cell r="AO6803">
            <v>0</v>
          </cell>
        </row>
        <row r="6804">
          <cell r="M6804">
            <v>0</v>
          </cell>
          <cell r="N6804">
            <v>0</v>
          </cell>
          <cell r="O6804">
            <v>0</v>
          </cell>
          <cell r="P6804">
            <v>0</v>
          </cell>
          <cell r="Q6804">
            <v>0</v>
          </cell>
          <cell r="R6804">
            <v>0</v>
          </cell>
          <cell r="S6804">
            <v>0</v>
          </cell>
          <cell r="T6804">
            <v>0</v>
          </cell>
          <cell r="U6804">
            <v>0</v>
          </cell>
          <cell r="V6804">
            <v>0</v>
          </cell>
          <cell r="W6804">
            <v>0</v>
          </cell>
          <cell r="X6804">
            <v>0</v>
          </cell>
          <cell r="Y6804">
            <v>0</v>
          </cell>
          <cell r="Z6804">
            <v>0</v>
          </cell>
          <cell r="AA6804">
            <v>0</v>
          </cell>
          <cell r="AB6804">
            <v>0</v>
          </cell>
          <cell r="AC6804">
            <v>0</v>
          </cell>
          <cell r="AD6804">
            <v>0</v>
          </cell>
          <cell r="AE6804">
            <v>0</v>
          </cell>
          <cell r="AF6804">
            <v>0</v>
          </cell>
          <cell r="AG6804">
            <v>0</v>
          </cell>
          <cell r="AH6804">
            <v>0</v>
          </cell>
          <cell r="AI6804">
            <v>0</v>
          </cell>
          <cell r="AJ6804">
            <v>0</v>
          </cell>
          <cell r="AK6804">
            <v>0</v>
          </cell>
          <cell r="AL6804">
            <v>0</v>
          </cell>
          <cell r="AM6804">
            <v>0</v>
          </cell>
          <cell r="AN6804">
            <v>0</v>
          </cell>
          <cell r="AO6804">
            <v>0</v>
          </cell>
        </row>
        <row r="6806">
          <cell r="M6806">
            <v>0.98194659766443992</v>
          </cell>
          <cell r="N6806">
            <v>1.2846639165268141</v>
          </cell>
          <cell r="O6806">
            <v>0.87545519648212511</v>
          </cell>
          <cell r="P6806">
            <v>1.1076701053014317</v>
          </cell>
          <cell r="Q6806">
            <v>1.4388640093907066</v>
          </cell>
          <cell r="R6806">
            <v>3.1437319795431486</v>
          </cell>
          <cell r="S6806">
            <v>3.9587035642205737</v>
          </cell>
          <cell r="T6806">
            <v>4.7370413823305837</v>
          </cell>
          <cell r="U6806">
            <v>5.0297199123515952</v>
          </cell>
          <cell r="V6806">
            <v>4.7887425827525458</v>
          </cell>
          <cell r="W6806">
            <v>4.9270101217147966</v>
          </cell>
          <cell r="X6806">
            <v>5.1150120243570925</v>
          </cell>
          <cell r="Y6806">
            <v>5.3379066043187882</v>
          </cell>
          <cell r="Z6806">
            <v>4.58996204448</v>
          </cell>
          <cell r="AA6806">
            <v>5.7096555530399993</v>
          </cell>
          <cell r="AB6806">
            <v>4.6427115376799994</v>
          </cell>
          <cell r="AC6806">
            <v>4.5799522430400001</v>
          </cell>
          <cell r="AD6806">
            <v>4.8629631758399992</v>
          </cell>
          <cell r="AE6806">
            <v>5.013182210400001</v>
          </cell>
          <cell r="AF6806">
            <v>5.0273327570399999</v>
          </cell>
          <cell r="AG6806">
            <v>5.1003178919999996</v>
          </cell>
          <cell r="AH6806">
            <v>5.1777318240000003</v>
          </cell>
          <cell r="AI6806">
            <v>5.282150616</v>
          </cell>
          <cell r="AJ6806">
            <v>5.4189752399999991</v>
          </cell>
          <cell r="AK6806">
            <v>6.535623915852347</v>
          </cell>
          <cell r="AL6806">
            <v>6.6038789189330371</v>
          </cell>
          <cell r="AM6806">
            <v>6.152657679072</v>
          </cell>
          <cell r="AN6806">
            <v>6.1118989571165931</v>
          </cell>
          <cell r="AO6806">
            <v>6.4358779669879382</v>
          </cell>
        </row>
        <row r="6807">
          <cell r="M6807">
            <v>4.3019452658424413</v>
          </cell>
          <cell r="N6807">
            <v>4.5086109263996494</v>
          </cell>
          <cell r="O6807">
            <v>4.8848890846722668</v>
          </cell>
          <cell r="P6807">
            <v>5.4226646505461744</v>
          </cell>
          <cell r="Q6807">
            <v>5.5298853210019461</v>
          </cell>
          <cell r="R6807">
            <v>4.8785790287559943</v>
          </cell>
          <cell r="S6807">
            <v>4.6147307692902251</v>
          </cell>
          <cell r="T6807">
            <v>4.7281980937648278</v>
          </cell>
          <cell r="U6807">
            <v>4.6629680486273619</v>
          </cell>
          <cell r="V6807">
            <v>4.6613134747827729</v>
          </cell>
          <cell r="W6807">
            <v>4.7476775240899265</v>
          </cell>
          <cell r="X6807">
            <v>5.008492107424499</v>
          </cell>
          <cell r="Y6807">
            <v>4.968372700690308</v>
          </cell>
          <cell r="Z6807">
            <v>4.9229816011864509</v>
          </cell>
          <cell r="AA6807">
            <v>5.0982734738461977</v>
          </cell>
          <cell r="AB6807">
            <v>5.8458620372970982</v>
          </cell>
          <cell r="AC6807">
            <v>5.751536259528212</v>
          </cell>
          <cell r="AD6807">
            <v>6.088908246395186</v>
          </cell>
          <cell r="AE6807">
            <v>6.3296763813543775</v>
          </cell>
          <cell r="AF6807">
            <v>6.4884371227969693</v>
          </cell>
          <cell r="AG6807">
            <v>6.6265278922846402</v>
          </cell>
          <cell r="AH6807">
            <v>6.8388107533607094</v>
          </cell>
          <cell r="AI6807">
            <v>6.6325782643283482</v>
          </cell>
          <cell r="AJ6807">
            <v>6.5367111412608354</v>
          </cell>
          <cell r="AK6807">
            <v>6.3752548728631577</v>
          </cell>
          <cell r="AL6807">
            <v>6.494006380936308</v>
          </cell>
          <cell r="AM6807">
            <v>6.5333826796184056</v>
          </cell>
          <cell r="AN6807">
            <v>6.2065678743438975</v>
          </cell>
          <cell r="AO6807">
            <v>6.5995954011499052</v>
          </cell>
        </row>
        <row r="6808">
          <cell r="M6808">
            <v>0</v>
          </cell>
          <cell r="N6808">
            <v>0</v>
          </cell>
          <cell r="O6808">
            <v>0</v>
          </cell>
          <cell r="P6808">
            <v>0</v>
          </cell>
          <cell r="Q6808">
            <v>0</v>
          </cell>
          <cell r="R6808">
            <v>0</v>
          </cell>
          <cell r="S6808">
            <v>0</v>
          </cell>
          <cell r="T6808">
            <v>0</v>
          </cell>
          <cell r="U6808">
            <v>0</v>
          </cell>
          <cell r="V6808">
            <v>0</v>
          </cell>
          <cell r="W6808">
            <v>0</v>
          </cell>
          <cell r="X6808">
            <v>0</v>
          </cell>
          <cell r="Y6808">
            <v>0</v>
          </cell>
          <cell r="Z6808">
            <v>0</v>
          </cell>
          <cell r="AA6808">
            <v>0</v>
          </cell>
          <cell r="AB6808">
            <v>0</v>
          </cell>
          <cell r="AC6808">
            <v>0</v>
          </cell>
          <cell r="AD6808">
            <v>0</v>
          </cell>
          <cell r="AE6808">
            <v>0</v>
          </cell>
          <cell r="AF6808">
            <v>0</v>
          </cell>
          <cell r="AG6808">
            <v>0</v>
          </cell>
          <cell r="AH6808">
            <v>0</v>
          </cell>
          <cell r="AI6808">
            <v>0</v>
          </cell>
          <cell r="AJ6808">
            <v>0</v>
          </cell>
          <cell r="AK6808">
            <v>0</v>
          </cell>
          <cell r="AL6808">
            <v>0</v>
          </cell>
          <cell r="AM6808">
            <v>6.9494878684654303E-5</v>
          </cell>
          <cell r="AN6808">
            <v>3.5484100038017289E-4</v>
          </cell>
          <cell r="AO6808">
            <v>5.5699194283200005E-5</v>
          </cell>
        </row>
        <row r="6809">
          <cell r="M6809">
            <v>0</v>
          </cell>
          <cell r="N6809">
            <v>0</v>
          </cell>
          <cell r="O6809">
            <v>0</v>
          </cell>
          <cell r="P6809">
            <v>0</v>
          </cell>
          <cell r="Q6809">
            <v>0</v>
          </cell>
          <cell r="R6809">
            <v>0</v>
          </cell>
          <cell r="S6809">
            <v>0</v>
          </cell>
          <cell r="T6809">
            <v>0</v>
          </cell>
          <cell r="U6809">
            <v>0</v>
          </cell>
          <cell r="V6809">
            <v>0</v>
          </cell>
          <cell r="W6809">
            <v>0</v>
          </cell>
          <cell r="X6809">
            <v>0</v>
          </cell>
          <cell r="Y6809">
            <v>0</v>
          </cell>
          <cell r="Z6809">
            <v>0</v>
          </cell>
          <cell r="AA6809">
            <v>0</v>
          </cell>
          <cell r="AB6809">
            <v>0</v>
          </cell>
          <cell r="AC6809">
            <v>0</v>
          </cell>
          <cell r="AD6809">
            <v>0</v>
          </cell>
          <cell r="AE6809">
            <v>0</v>
          </cell>
          <cell r="AF6809">
            <v>0</v>
          </cell>
          <cell r="AG6809">
            <v>0</v>
          </cell>
          <cell r="AH6809">
            <v>0</v>
          </cell>
          <cell r="AI6809">
            <v>0</v>
          </cell>
          <cell r="AJ6809">
            <v>0</v>
          </cell>
          <cell r="AK6809">
            <v>0</v>
          </cell>
          <cell r="AL6809">
            <v>0</v>
          </cell>
          <cell r="AM6809">
            <v>0</v>
          </cell>
          <cell r="AN6809">
            <v>0</v>
          </cell>
          <cell r="AO6809">
            <v>0</v>
          </cell>
        </row>
        <row r="6810">
          <cell r="M6810">
            <v>0</v>
          </cell>
          <cell r="N6810">
            <v>0</v>
          </cell>
          <cell r="O6810">
            <v>0</v>
          </cell>
          <cell r="P6810">
            <v>0</v>
          </cell>
          <cell r="Q6810">
            <v>0</v>
          </cell>
          <cell r="R6810">
            <v>0</v>
          </cell>
          <cell r="S6810">
            <v>0</v>
          </cell>
          <cell r="T6810">
            <v>0</v>
          </cell>
          <cell r="U6810">
            <v>0</v>
          </cell>
          <cell r="V6810">
            <v>0</v>
          </cell>
          <cell r="W6810">
            <v>0</v>
          </cell>
          <cell r="X6810">
            <v>0</v>
          </cell>
          <cell r="Y6810">
            <v>0</v>
          </cell>
          <cell r="Z6810">
            <v>0</v>
          </cell>
          <cell r="AA6810">
            <v>0</v>
          </cell>
          <cell r="AB6810">
            <v>0</v>
          </cell>
          <cell r="AC6810">
            <v>0</v>
          </cell>
          <cell r="AD6810">
            <v>0</v>
          </cell>
          <cell r="AE6810">
            <v>0</v>
          </cell>
          <cell r="AF6810">
            <v>0</v>
          </cell>
          <cell r="AG6810">
            <v>0</v>
          </cell>
          <cell r="AH6810">
            <v>0</v>
          </cell>
          <cell r="AI6810">
            <v>0</v>
          </cell>
          <cell r="AJ6810">
            <v>0.7415267154438987</v>
          </cell>
          <cell r="AK6810">
            <v>1.1624488693363542</v>
          </cell>
          <cell r="AL6810">
            <v>0</v>
          </cell>
          <cell r="AM6810">
            <v>0</v>
          </cell>
          <cell r="AN6810">
            <v>1.0479586548854338</v>
          </cell>
          <cell r="AO6810">
            <v>1.2586779529250303</v>
          </cell>
        </row>
        <row r="6904">
          <cell r="M6904">
            <v>0</v>
          </cell>
          <cell r="N6904">
            <v>0</v>
          </cell>
          <cell r="O6904">
            <v>0</v>
          </cell>
          <cell r="P6904">
            <v>0</v>
          </cell>
          <cell r="Q6904">
            <v>0</v>
          </cell>
          <cell r="R6904">
            <v>0</v>
          </cell>
          <cell r="S6904">
            <v>0</v>
          </cell>
          <cell r="T6904">
            <v>0</v>
          </cell>
          <cell r="U6904">
            <v>0</v>
          </cell>
          <cell r="V6904">
            <v>0</v>
          </cell>
          <cell r="W6904">
            <v>0</v>
          </cell>
          <cell r="X6904">
            <v>0</v>
          </cell>
          <cell r="Y6904">
            <v>0</v>
          </cell>
          <cell r="Z6904">
            <v>0</v>
          </cell>
          <cell r="AA6904">
            <v>0</v>
          </cell>
          <cell r="AB6904">
            <v>0</v>
          </cell>
          <cell r="AC6904">
            <v>0</v>
          </cell>
          <cell r="AD6904">
            <v>0</v>
          </cell>
          <cell r="AE6904">
            <v>0</v>
          </cell>
          <cell r="AF6904">
            <v>0</v>
          </cell>
          <cell r="AG6904">
            <v>0</v>
          </cell>
          <cell r="AH6904">
            <v>0</v>
          </cell>
          <cell r="AI6904">
            <v>0</v>
          </cell>
          <cell r="AJ6904">
            <v>0</v>
          </cell>
          <cell r="AK6904">
            <v>0</v>
          </cell>
          <cell r="AL6904">
            <v>0</v>
          </cell>
          <cell r="AM6904">
            <v>0</v>
          </cell>
          <cell r="AN6904">
            <v>0</v>
          </cell>
          <cell r="AO6904">
            <v>0</v>
          </cell>
        </row>
        <row r="6905">
          <cell r="M6905">
            <v>0</v>
          </cell>
          <cell r="N6905">
            <v>0</v>
          </cell>
          <cell r="O6905">
            <v>0</v>
          </cell>
          <cell r="P6905">
            <v>0</v>
          </cell>
          <cell r="Q6905">
            <v>0</v>
          </cell>
          <cell r="R6905">
            <v>0</v>
          </cell>
          <cell r="S6905">
            <v>0</v>
          </cell>
          <cell r="T6905">
            <v>0</v>
          </cell>
          <cell r="U6905">
            <v>0</v>
          </cell>
          <cell r="V6905">
            <v>0</v>
          </cell>
          <cell r="W6905">
            <v>0</v>
          </cell>
          <cell r="X6905">
            <v>0</v>
          </cell>
          <cell r="Y6905">
            <v>0</v>
          </cell>
          <cell r="Z6905">
            <v>0</v>
          </cell>
          <cell r="AA6905">
            <v>0</v>
          </cell>
          <cell r="AB6905">
            <v>0</v>
          </cell>
          <cell r="AC6905">
            <v>0</v>
          </cell>
          <cell r="AD6905">
            <v>0</v>
          </cell>
          <cell r="AE6905">
            <v>0</v>
          </cell>
          <cell r="AF6905">
            <v>0</v>
          </cell>
          <cell r="AG6905">
            <v>0</v>
          </cell>
          <cell r="AH6905">
            <v>0</v>
          </cell>
          <cell r="AI6905">
            <v>0</v>
          </cell>
          <cell r="AJ6905">
            <v>0</v>
          </cell>
          <cell r="AK6905">
            <v>0</v>
          </cell>
          <cell r="AL6905">
            <v>0</v>
          </cell>
          <cell r="AM6905">
            <v>0</v>
          </cell>
          <cell r="AN6905">
            <v>0</v>
          </cell>
          <cell r="AO6905">
            <v>0</v>
          </cell>
        </row>
        <row r="6906">
          <cell r="M6906">
            <v>0</v>
          </cell>
          <cell r="N6906">
            <v>0</v>
          </cell>
          <cell r="O6906">
            <v>0</v>
          </cell>
          <cell r="P6906">
            <v>0</v>
          </cell>
          <cell r="Q6906">
            <v>0</v>
          </cell>
          <cell r="R6906">
            <v>0</v>
          </cell>
          <cell r="S6906">
            <v>0</v>
          </cell>
          <cell r="T6906">
            <v>0</v>
          </cell>
          <cell r="U6906">
            <v>0</v>
          </cell>
          <cell r="V6906">
            <v>0</v>
          </cell>
          <cell r="W6906">
            <v>0</v>
          </cell>
          <cell r="X6906">
            <v>0</v>
          </cell>
          <cell r="Y6906">
            <v>0</v>
          </cell>
          <cell r="Z6906">
            <v>0</v>
          </cell>
          <cell r="AA6906">
            <v>0</v>
          </cell>
          <cell r="AB6906">
            <v>0</v>
          </cell>
          <cell r="AC6906">
            <v>0</v>
          </cell>
          <cell r="AD6906">
            <v>0</v>
          </cell>
          <cell r="AE6906">
            <v>0</v>
          </cell>
          <cell r="AF6906">
            <v>0</v>
          </cell>
          <cell r="AG6906">
            <v>0</v>
          </cell>
          <cell r="AH6906">
            <v>0</v>
          </cell>
          <cell r="AI6906">
            <v>0</v>
          </cell>
          <cell r="AJ6906">
            <v>0</v>
          </cell>
          <cell r="AK6906">
            <v>0</v>
          </cell>
          <cell r="AL6906">
            <v>0</v>
          </cell>
          <cell r="AM6906">
            <v>0</v>
          </cell>
          <cell r="AN6906">
            <v>0</v>
          </cell>
          <cell r="AO690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workbookViewId="0">
      <selection activeCell="C26" sqref="C26"/>
    </sheetView>
  </sheetViews>
  <sheetFormatPr defaultColWidth="14.81640625" defaultRowHeight="14"/>
  <cols>
    <col min="1" max="1" width="14.81640625" style="3" customWidth="1"/>
    <col min="2" max="3" width="28.1796875" style="3" customWidth="1"/>
    <col min="4" max="4" width="25.1796875" style="3" customWidth="1"/>
    <col min="5" max="5" width="11.54296875" style="3" customWidth="1"/>
    <col min="6" max="256" width="14.81640625" style="3"/>
    <col min="257" max="257" width="14.81640625" style="3" customWidth="1"/>
    <col min="258" max="259" width="28.1796875" style="3" customWidth="1"/>
    <col min="260" max="260" width="25.1796875" style="3" customWidth="1"/>
    <col min="261" max="261" width="11.54296875" style="3" customWidth="1"/>
    <col min="262" max="512" width="14.81640625" style="3"/>
    <col min="513" max="513" width="14.81640625" style="3" customWidth="1"/>
    <col min="514" max="515" width="28.1796875" style="3" customWidth="1"/>
    <col min="516" max="516" width="25.1796875" style="3" customWidth="1"/>
    <col min="517" max="517" width="11.54296875" style="3" customWidth="1"/>
    <col min="518" max="768" width="14.81640625" style="3"/>
    <col min="769" max="769" width="14.81640625" style="3" customWidth="1"/>
    <col min="770" max="771" width="28.1796875" style="3" customWidth="1"/>
    <col min="772" max="772" width="25.1796875" style="3" customWidth="1"/>
    <col min="773" max="773" width="11.54296875" style="3" customWidth="1"/>
    <col min="774" max="1024" width="14.81640625" style="3"/>
    <col min="1025" max="1025" width="14.81640625" style="3" customWidth="1"/>
    <col min="1026" max="1027" width="28.1796875" style="3" customWidth="1"/>
    <col min="1028" max="1028" width="25.1796875" style="3" customWidth="1"/>
    <col min="1029" max="1029" width="11.54296875" style="3" customWidth="1"/>
    <col min="1030" max="1280" width="14.81640625" style="3"/>
    <col min="1281" max="1281" width="14.81640625" style="3" customWidth="1"/>
    <col min="1282" max="1283" width="28.1796875" style="3" customWidth="1"/>
    <col min="1284" max="1284" width="25.1796875" style="3" customWidth="1"/>
    <col min="1285" max="1285" width="11.54296875" style="3" customWidth="1"/>
    <col min="1286" max="1536" width="14.81640625" style="3"/>
    <col min="1537" max="1537" width="14.81640625" style="3" customWidth="1"/>
    <col min="1538" max="1539" width="28.1796875" style="3" customWidth="1"/>
    <col min="1540" max="1540" width="25.1796875" style="3" customWidth="1"/>
    <col min="1541" max="1541" width="11.54296875" style="3" customWidth="1"/>
    <col min="1542" max="1792" width="14.81640625" style="3"/>
    <col min="1793" max="1793" width="14.81640625" style="3" customWidth="1"/>
    <col min="1794" max="1795" width="28.1796875" style="3" customWidth="1"/>
    <col min="1796" max="1796" width="25.1796875" style="3" customWidth="1"/>
    <col min="1797" max="1797" width="11.54296875" style="3" customWidth="1"/>
    <col min="1798" max="2048" width="14.81640625" style="3"/>
    <col min="2049" max="2049" width="14.81640625" style="3" customWidth="1"/>
    <col min="2050" max="2051" width="28.1796875" style="3" customWidth="1"/>
    <col min="2052" max="2052" width="25.1796875" style="3" customWidth="1"/>
    <col min="2053" max="2053" width="11.54296875" style="3" customWidth="1"/>
    <col min="2054" max="2304" width="14.81640625" style="3"/>
    <col min="2305" max="2305" width="14.81640625" style="3" customWidth="1"/>
    <col min="2306" max="2307" width="28.1796875" style="3" customWidth="1"/>
    <col min="2308" max="2308" width="25.1796875" style="3" customWidth="1"/>
    <col min="2309" max="2309" width="11.54296875" style="3" customWidth="1"/>
    <col min="2310" max="2560" width="14.81640625" style="3"/>
    <col min="2561" max="2561" width="14.81640625" style="3" customWidth="1"/>
    <col min="2562" max="2563" width="28.1796875" style="3" customWidth="1"/>
    <col min="2564" max="2564" width="25.1796875" style="3" customWidth="1"/>
    <col min="2565" max="2565" width="11.54296875" style="3" customWidth="1"/>
    <col min="2566" max="2816" width="14.81640625" style="3"/>
    <col min="2817" max="2817" width="14.81640625" style="3" customWidth="1"/>
    <col min="2818" max="2819" width="28.1796875" style="3" customWidth="1"/>
    <col min="2820" max="2820" width="25.1796875" style="3" customWidth="1"/>
    <col min="2821" max="2821" width="11.54296875" style="3" customWidth="1"/>
    <col min="2822" max="3072" width="14.81640625" style="3"/>
    <col min="3073" max="3073" width="14.81640625" style="3" customWidth="1"/>
    <col min="3074" max="3075" width="28.1796875" style="3" customWidth="1"/>
    <col min="3076" max="3076" width="25.1796875" style="3" customWidth="1"/>
    <col min="3077" max="3077" width="11.54296875" style="3" customWidth="1"/>
    <col min="3078" max="3328" width="14.81640625" style="3"/>
    <col min="3329" max="3329" width="14.81640625" style="3" customWidth="1"/>
    <col min="3330" max="3331" width="28.1796875" style="3" customWidth="1"/>
    <col min="3332" max="3332" width="25.1796875" style="3" customWidth="1"/>
    <col min="3333" max="3333" width="11.54296875" style="3" customWidth="1"/>
    <col min="3334" max="3584" width="14.81640625" style="3"/>
    <col min="3585" max="3585" width="14.81640625" style="3" customWidth="1"/>
    <col min="3586" max="3587" width="28.1796875" style="3" customWidth="1"/>
    <col min="3588" max="3588" width="25.1796875" style="3" customWidth="1"/>
    <col min="3589" max="3589" width="11.54296875" style="3" customWidth="1"/>
    <col min="3590" max="3840" width="14.81640625" style="3"/>
    <col min="3841" max="3841" width="14.81640625" style="3" customWidth="1"/>
    <col min="3842" max="3843" width="28.1796875" style="3" customWidth="1"/>
    <col min="3844" max="3844" width="25.1796875" style="3" customWidth="1"/>
    <col min="3845" max="3845" width="11.54296875" style="3" customWidth="1"/>
    <col min="3846" max="4096" width="14.81640625" style="3"/>
    <col min="4097" max="4097" width="14.81640625" style="3" customWidth="1"/>
    <col min="4098" max="4099" width="28.1796875" style="3" customWidth="1"/>
    <col min="4100" max="4100" width="25.1796875" style="3" customWidth="1"/>
    <col min="4101" max="4101" width="11.54296875" style="3" customWidth="1"/>
    <col min="4102" max="4352" width="14.81640625" style="3"/>
    <col min="4353" max="4353" width="14.81640625" style="3" customWidth="1"/>
    <col min="4354" max="4355" width="28.1796875" style="3" customWidth="1"/>
    <col min="4356" max="4356" width="25.1796875" style="3" customWidth="1"/>
    <col min="4357" max="4357" width="11.54296875" style="3" customWidth="1"/>
    <col min="4358" max="4608" width="14.81640625" style="3"/>
    <col min="4609" max="4609" width="14.81640625" style="3" customWidth="1"/>
    <col min="4610" max="4611" width="28.1796875" style="3" customWidth="1"/>
    <col min="4612" max="4612" width="25.1796875" style="3" customWidth="1"/>
    <col min="4613" max="4613" width="11.54296875" style="3" customWidth="1"/>
    <col min="4614" max="4864" width="14.81640625" style="3"/>
    <col min="4865" max="4865" width="14.81640625" style="3" customWidth="1"/>
    <col min="4866" max="4867" width="28.1796875" style="3" customWidth="1"/>
    <col min="4868" max="4868" width="25.1796875" style="3" customWidth="1"/>
    <col min="4869" max="4869" width="11.54296875" style="3" customWidth="1"/>
    <col min="4870" max="5120" width="14.81640625" style="3"/>
    <col min="5121" max="5121" width="14.81640625" style="3" customWidth="1"/>
    <col min="5122" max="5123" width="28.1796875" style="3" customWidth="1"/>
    <col min="5124" max="5124" width="25.1796875" style="3" customWidth="1"/>
    <col min="5125" max="5125" width="11.54296875" style="3" customWidth="1"/>
    <col min="5126" max="5376" width="14.81640625" style="3"/>
    <col min="5377" max="5377" width="14.81640625" style="3" customWidth="1"/>
    <col min="5378" max="5379" width="28.1796875" style="3" customWidth="1"/>
    <col min="5380" max="5380" width="25.1796875" style="3" customWidth="1"/>
    <col min="5381" max="5381" width="11.54296875" style="3" customWidth="1"/>
    <col min="5382" max="5632" width="14.81640625" style="3"/>
    <col min="5633" max="5633" width="14.81640625" style="3" customWidth="1"/>
    <col min="5634" max="5635" width="28.1796875" style="3" customWidth="1"/>
    <col min="5636" max="5636" width="25.1796875" style="3" customWidth="1"/>
    <col min="5637" max="5637" width="11.54296875" style="3" customWidth="1"/>
    <col min="5638" max="5888" width="14.81640625" style="3"/>
    <col min="5889" max="5889" width="14.81640625" style="3" customWidth="1"/>
    <col min="5890" max="5891" width="28.1796875" style="3" customWidth="1"/>
    <col min="5892" max="5892" width="25.1796875" style="3" customWidth="1"/>
    <col min="5893" max="5893" width="11.54296875" style="3" customWidth="1"/>
    <col min="5894" max="6144" width="14.81640625" style="3"/>
    <col min="6145" max="6145" width="14.81640625" style="3" customWidth="1"/>
    <col min="6146" max="6147" width="28.1796875" style="3" customWidth="1"/>
    <col min="6148" max="6148" width="25.1796875" style="3" customWidth="1"/>
    <col min="6149" max="6149" width="11.54296875" style="3" customWidth="1"/>
    <col min="6150" max="6400" width="14.81640625" style="3"/>
    <col min="6401" max="6401" width="14.81640625" style="3" customWidth="1"/>
    <col min="6402" max="6403" width="28.1796875" style="3" customWidth="1"/>
    <col min="6404" max="6404" width="25.1796875" style="3" customWidth="1"/>
    <col min="6405" max="6405" width="11.54296875" style="3" customWidth="1"/>
    <col min="6406" max="6656" width="14.81640625" style="3"/>
    <col min="6657" max="6657" width="14.81640625" style="3" customWidth="1"/>
    <col min="6658" max="6659" width="28.1796875" style="3" customWidth="1"/>
    <col min="6660" max="6660" width="25.1796875" style="3" customWidth="1"/>
    <col min="6661" max="6661" width="11.54296875" style="3" customWidth="1"/>
    <col min="6662" max="6912" width="14.81640625" style="3"/>
    <col min="6913" max="6913" width="14.81640625" style="3" customWidth="1"/>
    <col min="6914" max="6915" width="28.1796875" style="3" customWidth="1"/>
    <col min="6916" max="6916" width="25.1796875" style="3" customWidth="1"/>
    <col min="6917" max="6917" width="11.54296875" style="3" customWidth="1"/>
    <col min="6918" max="7168" width="14.81640625" style="3"/>
    <col min="7169" max="7169" width="14.81640625" style="3" customWidth="1"/>
    <col min="7170" max="7171" width="28.1796875" style="3" customWidth="1"/>
    <col min="7172" max="7172" width="25.1796875" style="3" customWidth="1"/>
    <col min="7173" max="7173" width="11.54296875" style="3" customWidth="1"/>
    <col min="7174" max="7424" width="14.81640625" style="3"/>
    <col min="7425" max="7425" width="14.81640625" style="3" customWidth="1"/>
    <col min="7426" max="7427" width="28.1796875" style="3" customWidth="1"/>
    <col min="7428" max="7428" width="25.1796875" style="3" customWidth="1"/>
    <col min="7429" max="7429" width="11.54296875" style="3" customWidth="1"/>
    <col min="7430" max="7680" width="14.81640625" style="3"/>
    <col min="7681" max="7681" width="14.81640625" style="3" customWidth="1"/>
    <col min="7682" max="7683" width="28.1796875" style="3" customWidth="1"/>
    <col min="7684" max="7684" width="25.1796875" style="3" customWidth="1"/>
    <col min="7685" max="7685" width="11.54296875" style="3" customWidth="1"/>
    <col min="7686" max="7936" width="14.81640625" style="3"/>
    <col min="7937" max="7937" width="14.81640625" style="3" customWidth="1"/>
    <col min="7938" max="7939" width="28.1796875" style="3" customWidth="1"/>
    <col min="7940" max="7940" width="25.1796875" style="3" customWidth="1"/>
    <col min="7941" max="7941" width="11.54296875" style="3" customWidth="1"/>
    <col min="7942" max="8192" width="14.81640625" style="3"/>
    <col min="8193" max="8193" width="14.81640625" style="3" customWidth="1"/>
    <col min="8194" max="8195" width="28.1796875" style="3" customWidth="1"/>
    <col min="8196" max="8196" width="25.1796875" style="3" customWidth="1"/>
    <col min="8197" max="8197" width="11.54296875" style="3" customWidth="1"/>
    <col min="8198" max="8448" width="14.81640625" style="3"/>
    <col min="8449" max="8449" width="14.81640625" style="3" customWidth="1"/>
    <col min="8450" max="8451" width="28.1796875" style="3" customWidth="1"/>
    <col min="8452" max="8452" width="25.1796875" style="3" customWidth="1"/>
    <col min="8453" max="8453" width="11.54296875" style="3" customWidth="1"/>
    <col min="8454" max="8704" width="14.81640625" style="3"/>
    <col min="8705" max="8705" width="14.81640625" style="3" customWidth="1"/>
    <col min="8706" max="8707" width="28.1796875" style="3" customWidth="1"/>
    <col min="8708" max="8708" width="25.1796875" style="3" customWidth="1"/>
    <col min="8709" max="8709" width="11.54296875" style="3" customWidth="1"/>
    <col min="8710" max="8960" width="14.81640625" style="3"/>
    <col min="8961" max="8961" width="14.81640625" style="3" customWidth="1"/>
    <col min="8962" max="8963" width="28.1796875" style="3" customWidth="1"/>
    <col min="8964" max="8964" width="25.1796875" style="3" customWidth="1"/>
    <col min="8965" max="8965" width="11.54296875" style="3" customWidth="1"/>
    <col min="8966" max="9216" width="14.81640625" style="3"/>
    <col min="9217" max="9217" width="14.81640625" style="3" customWidth="1"/>
    <col min="9218" max="9219" width="28.1796875" style="3" customWidth="1"/>
    <col min="9220" max="9220" width="25.1796875" style="3" customWidth="1"/>
    <col min="9221" max="9221" width="11.54296875" style="3" customWidth="1"/>
    <col min="9222" max="9472" width="14.81640625" style="3"/>
    <col min="9473" max="9473" width="14.81640625" style="3" customWidth="1"/>
    <col min="9474" max="9475" width="28.1796875" style="3" customWidth="1"/>
    <col min="9476" max="9476" width="25.1796875" style="3" customWidth="1"/>
    <col min="9477" max="9477" width="11.54296875" style="3" customWidth="1"/>
    <col min="9478" max="9728" width="14.81640625" style="3"/>
    <col min="9729" max="9729" width="14.81640625" style="3" customWidth="1"/>
    <col min="9730" max="9731" width="28.1796875" style="3" customWidth="1"/>
    <col min="9732" max="9732" width="25.1796875" style="3" customWidth="1"/>
    <col min="9733" max="9733" width="11.54296875" style="3" customWidth="1"/>
    <col min="9734" max="9984" width="14.81640625" style="3"/>
    <col min="9985" max="9985" width="14.81640625" style="3" customWidth="1"/>
    <col min="9986" max="9987" width="28.1796875" style="3" customWidth="1"/>
    <col min="9988" max="9988" width="25.1796875" style="3" customWidth="1"/>
    <col min="9989" max="9989" width="11.54296875" style="3" customWidth="1"/>
    <col min="9990" max="10240" width="14.81640625" style="3"/>
    <col min="10241" max="10241" width="14.81640625" style="3" customWidth="1"/>
    <col min="10242" max="10243" width="28.1796875" style="3" customWidth="1"/>
    <col min="10244" max="10244" width="25.1796875" style="3" customWidth="1"/>
    <col min="10245" max="10245" width="11.54296875" style="3" customWidth="1"/>
    <col min="10246" max="10496" width="14.81640625" style="3"/>
    <col min="10497" max="10497" width="14.81640625" style="3" customWidth="1"/>
    <col min="10498" max="10499" width="28.1796875" style="3" customWidth="1"/>
    <col min="10500" max="10500" width="25.1796875" style="3" customWidth="1"/>
    <col min="10501" max="10501" width="11.54296875" style="3" customWidth="1"/>
    <col min="10502" max="10752" width="14.81640625" style="3"/>
    <col min="10753" max="10753" width="14.81640625" style="3" customWidth="1"/>
    <col min="10754" max="10755" width="28.1796875" style="3" customWidth="1"/>
    <col min="10756" max="10756" width="25.1796875" style="3" customWidth="1"/>
    <col min="10757" max="10757" width="11.54296875" style="3" customWidth="1"/>
    <col min="10758" max="11008" width="14.81640625" style="3"/>
    <col min="11009" max="11009" width="14.81640625" style="3" customWidth="1"/>
    <col min="11010" max="11011" width="28.1796875" style="3" customWidth="1"/>
    <col min="11012" max="11012" width="25.1796875" style="3" customWidth="1"/>
    <col min="11013" max="11013" width="11.54296875" style="3" customWidth="1"/>
    <col min="11014" max="11264" width="14.81640625" style="3"/>
    <col min="11265" max="11265" width="14.81640625" style="3" customWidth="1"/>
    <col min="11266" max="11267" width="28.1796875" style="3" customWidth="1"/>
    <col min="11268" max="11268" width="25.1796875" style="3" customWidth="1"/>
    <col min="11269" max="11269" width="11.54296875" style="3" customWidth="1"/>
    <col min="11270" max="11520" width="14.81640625" style="3"/>
    <col min="11521" max="11521" width="14.81640625" style="3" customWidth="1"/>
    <col min="11522" max="11523" width="28.1796875" style="3" customWidth="1"/>
    <col min="11524" max="11524" width="25.1796875" style="3" customWidth="1"/>
    <col min="11525" max="11525" width="11.54296875" style="3" customWidth="1"/>
    <col min="11526" max="11776" width="14.81640625" style="3"/>
    <col min="11777" max="11777" width="14.81640625" style="3" customWidth="1"/>
    <col min="11778" max="11779" width="28.1796875" style="3" customWidth="1"/>
    <col min="11780" max="11780" width="25.1796875" style="3" customWidth="1"/>
    <col min="11781" max="11781" width="11.54296875" style="3" customWidth="1"/>
    <col min="11782" max="12032" width="14.81640625" style="3"/>
    <col min="12033" max="12033" width="14.81640625" style="3" customWidth="1"/>
    <col min="12034" max="12035" width="28.1796875" style="3" customWidth="1"/>
    <col min="12036" max="12036" width="25.1796875" style="3" customWidth="1"/>
    <col min="12037" max="12037" width="11.54296875" style="3" customWidth="1"/>
    <col min="12038" max="12288" width="14.81640625" style="3"/>
    <col min="12289" max="12289" width="14.81640625" style="3" customWidth="1"/>
    <col min="12290" max="12291" width="28.1796875" style="3" customWidth="1"/>
    <col min="12292" max="12292" width="25.1796875" style="3" customWidth="1"/>
    <col min="12293" max="12293" width="11.54296875" style="3" customWidth="1"/>
    <col min="12294" max="12544" width="14.81640625" style="3"/>
    <col min="12545" max="12545" width="14.81640625" style="3" customWidth="1"/>
    <col min="12546" max="12547" width="28.1796875" style="3" customWidth="1"/>
    <col min="12548" max="12548" width="25.1796875" style="3" customWidth="1"/>
    <col min="12549" max="12549" width="11.54296875" style="3" customWidth="1"/>
    <col min="12550" max="12800" width="14.81640625" style="3"/>
    <col min="12801" max="12801" width="14.81640625" style="3" customWidth="1"/>
    <col min="12802" max="12803" width="28.1796875" style="3" customWidth="1"/>
    <col min="12804" max="12804" width="25.1796875" style="3" customWidth="1"/>
    <col min="12805" max="12805" width="11.54296875" style="3" customWidth="1"/>
    <col min="12806" max="13056" width="14.81640625" style="3"/>
    <col min="13057" max="13057" width="14.81640625" style="3" customWidth="1"/>
    <col min="13058" max="13059" width="28.1796875" style="3" customWidth="1"/>
    <col min="13060" max="13060" width="25.1796875" style="3" customWidth="1"/>
    <col min="13061" max="13061" width="11.54296875" style="3" customWidth="1"/>
    <col min="13062" max="13312" width="14.81640625" style="3"/>
    <col min="13313" max="13313" width="14.81640625" style="3" customWidth="1"/>
    <col min="13314" max="13315" width="28.1796875" style="3" customWidth="1"/>
    <col min="13316" max="13316" width="25.1796875" style="3" customWidth="1"/>
    <col min="13317" max="13317" width="11.54296875" style="3" customWidth="1"/>
    <col min="13318" max="13568" width="14.81640625" style="3"/>
    <col min="13569" max="13569" width="14.81640625" style="3" customWidth="1"/>
    <col min="13570" max="13571" width="28.1796875" style="3" customWidth="1"/>
    <col min="13572" max="13572" width="25.1796875" style="3" customWidth="1"/>
    <col min="13573" max="13573" width="11.54296875" style="3" customWidth="1"/>
    <col min="13574" max="13824" width="14.81640625" style="3"/>
    <col min="13825" max="13825" width="14.81640625" style="3" customWidth="1"/>
    <col min="13826" max="13827" width="28.1796875" style="3" customWidth="1"/>
    <col min="13828" max="13828" width="25.1796875" style="3" customWidth="1"/>
    <col min="13829" max="13829" width="11.54296875" style="3" customWidth="1"/>
    <col min="13830" max="14080" width="14.81640625" style="3"/>
    <col min="14081" max="14081" width="14.81640625" style="3" customWidth="1"/>
    <col min="14082" max="14083" width="28.1796875" style="3" customWidth="1"/>
    <col min="14084" max="14084" width="25.1796875" style="3" customWidth="1"/>
    <col min="14085" max="14085" width="11.54296875" style="3" customWidth="1"/>
    <col min="14086" max="14336" width="14.81640625" style="3"/>
    <col min="14337" max="14337" width="14.81640625" style="3" customWidth="1"/>
    <col min="14338" max="14339" width="28.1796875" style="3" customWidth="1"/>
    <col min="14340" max="14340" width="25.1796875" style="3" customWidth="1"/>
    <col min="14341" max="14341" width="11.54296875" style="3" customWidth="1"/>
    <col min="14342" max="14592" width="14.81640625" style="3"/>
    <col min="14593" max="14593" width="14.81640625" style="3" customWidth="1"/>
    <col min="14594" max="14595" width="28.1796875" style="3" customWidth="1"/>
    <col min="14596" max="14596" width="25.1796875" style="3" customWidth="1"/>
    <col min="14597" max="14597" width="11.54296875" style="3" customWidth="1"/>
    <col min="14598" max="14848" width="14.81640625" style="3"/>
    <col min="14849" max="14849" width="14.81640625" style="3" customWidth="1"/>
    <col min="14850" max="14851" width="28.1796875" style="3" customWidth="1"/>
    <col min="14852" max="14852" width="25.1796875" style="3" customWidth="1"/>
    <col min="14853" max="14853" width="11.54296875" style="3" customWidth="1"/>
    <col min="14854" max="15104" width="14.81640625" style="3"/>
    <col min="15105" max="15105" width="14.81640625" style="3" customWidth="1"/>
    <col min="15106" max="15107" width="28.1796875" style="3" customWidth="1"/>
    <col min="15108" max="15108" width="25.1796875" style="3" customWidth="1"/>
    <col min="15109" max="15109" width="11.54296875" style="3" customWidth="1"/>
    <col min="15110" max="15360" width="14.81640625" style="3"/>
    <col min="15361" max="15361" width="14.81640625" style="3" customWidth="1"/>
    <col min="15362" max="15363" width="28.1796875" style="3" customWidth="1"/>
    <col min="15364" max="15364" width="25.1796875" style="3" customWidth="1"/>
    <col min="15365" max="15365" width="11.54296875" style="3" customWidth="1"/>
    <col min="15366" max="15616" width="14.81640625" style="3"/>
    <col min="15617" max="15617" width="14.81640625" style="3" customWidth="1"/>
    <col min="15618" max="15619" width="28.1796875" style="3" customWidth="1"/>
    <col min="15620" max="15620" width="25.1796875" style="3" customWidth="1"/>
    <col min="15621" max="15621" width="11.54296875" style="3" customWidth="1"/>
    <col min="15622" max="15872" width="14.81640625" style="3"/>
    <col min="15873" max="15873" width="14.81640625" style="3" customWidth="1"/>
    <col min="15874" max="15875" width="28.1796875" style="3" customWidth="1"/>
    <col min="15876" max="15876" width="25.1796875" style="3" customWidth="1"/>
    <col min="15877" max="15877" width="11.54296875" style="3" customWidth="1"/>
    <col min="15878" max="16128" width="14.81640625" style="3"/>
    <col min="16129" max="16129" width="14.81640625" style="3" customWidth="1"/>
    <col min="16130" max="16131" width="28.1796875" style="3" customWidth="1"/>
    <col min="16132" max="16132" width="25.1796875" style="3" customWidth="1"/>
    <col min="16133" max="16133" width="11.54296875" style="3" customWidth="1"/>
    <col min="16134" max="16384" width="14.81640625" style="3"/>
  </cols>
  <sheetData>
    <row r="1" spans="1:5" ht="25">
      <c r="A1" s="1" t="s">
        <v>0</v>
      </c>
      <c r="B1" s="2"/>
      <c r="C1" s="2"/>
      <c r="D1" s="2"/>
      <c r="E1" s="2"/>
    </row>
    <row r="2" spans="1:5">
      <c r="A2" s="2"/>
      <c r="B2" s="2"/>
      <c r="C2" s="2"/>
      <c r="D2" s="2"/>
      <c r="E2" s="2"/>
    </row>
    <row r="3" spans="1:5" ht="15">
      <c r="A3" s="4" t="s">
        <v>1</v>
      </c>
      <c r="B3" s="2"/>
      <c r="C3" s="2"/>
      <c r="D3" s="2"/>
      <c r="E3" s="2"/>
    </row>
    <row r="4" spans="1:5" ht="15.5" thickBot="1">
      <c r="A4" s="4"/>
      <c r="B4" s="2"/>
      <c r="C4" s="2"/>
      <c r="D4" s="2"/>
      <c r="E4" s="2"/>
    </row>
    <row r="5" spans="1:5" ht="16" thickTop="1" thickBot="1">
      <c r="A5" s="2"/>
      <c r="B5" s="5" t="s">
        <v>2</v>
      </c>
      <c r="C5" s="6"/>
      <c r="D5" s="2"/>
      <c r="E5" s="2"/>
    </row>
    <row r="6" spans="1:5" ht="16" thickTop="1" thickBot="1">
      <c r="A6" s="2"/>
      <c r="B6" s="7" t="s">
        <v>3</v>
      </c>
      <c r="C6" s="8" t="s">
        <v>4</v>
      </c>
      <c r="D6" s="2"/>
      <c r="E6" s="2"/>
    </row>
    <row r="7" spans="1:5" ht="15" thickTop="1" thickBot="1">
      <c r="A7" s="2"/>
      <c r="B7" s="2"/>
      <c r="C7" s="2"/>
      <c r="D7" s="2"/>
      <c r="E7" s="2"/>
    </row>
    <row r="8" spans="1:5" ht="16" thickTop="1" thickBot="1">
      <c r="A8" s="2"/>
      <c r="B8" s="7" t="s">
        <v>5</v>
      </c>
      <c r="C8" s="6"/>
      <c r="D8" s="2"/>
      <c r="E8" s="2"/>
    </row>
    <row r="9" spans="1:5" ht="16" thickTop="1" thickBot="1">
      <c r="A9" s="2"/>
      <c r="B9" s="7" t="s">
        <v>6</v>
      </c>
      <c r="C9" s="6"/>
      <c r="D9" s="2"/>
      <c r="E9" s="2"/>
    </row>
    <row r="10" spans="1:5" ht="16" thickTop="1" thickBot="1">
      <c r="A10" s="2"/>
      <c r="B10" s="7" t="s">
        <v>7</v>
      </c>
      <c r="C10" s="9"/>
      <c r="D10" s="2"/>
      <c r="E10" s="2"/>
    </row>
    <row r="11" spans="1:5" ht="16" thickTop="1" thickBot="1">
      <c r="A11" s="2"/>
      <c r="B11" s="7" t="s">
        <v>8</v>
      </c>
      <c r="C11" s="10"/>
      <c r="D11" s="2"/>
      <c r="E11" s="2"/>
    </row>
    <row r="12" spans="1:5" ht="14.5" thickTop="1">
      <c r="A12" s="2"/>
      <c r="B12" s="2"/>
      <c r="C12" s="2"/>
      <c r="D12" s="2"/>
      <c r="E12" s="2"/>
    </row>
    <row r="13" spans="1:5">
      <c r="A13" s="2" t="s">
        <v>9</v>
      </c>
      <c r="B13" s="2"/>
      <c r="C13" s="2"/>
      <c r="D13" s="2"/>
      <c r="E13" s="2"/>
    </row>
    <row r="14" spans="1:5">
      <c r="A14" s="2" t="s">
        <v>10</v>
      </c>
      <c r="B14" s="2"/>
      <c r="C14" s="2"/>
      <c r="D14" s="2"/>
      <c r="E14" s="2"/>
    </row>
    <row r="15" spans="1:5">
      <c r="A15" s="2" t="s">
        <v>11</v>
      </c>
      <c r="B15" s="2"/>
      <c r="C15" s="2"/>
      <c r="D15" s="2"/>
      <c r="E15" s="2"/>
    </row>
    <row r="16" spans="1:5">
      <c r="A16" s="2" t="s">
        <v>12</v>
      </c>
      <c r="B16" s="2"/>
      <c r="C16" s="2"/>
      <c r="D16" s="2"/>
      <c r="E16" s="2"/>
    </row>
    <row r="17" spans="1:5">
      <c r="A17" s="2"/>
      <c r="B17" s="2"/>
      <c r="C17" s="2"/>
      <c r="D17" s="2"/>
      <c r="E17" s="2"/>
    </row>
    <row r="18" spans="1:5">
      <c r="A18" s="2" t="s">
        <v>13</v>
      </c>
      <c r="B18" s="2"/>
      <c r="C18" s="2"/>
      <c r="D18" s="2"/>
      <c r="E18" s="2"/>
    </row>
    <row r="19" spans="1:5">
      <c r="A19" s="11"/>
      <c r="B19" s="2"/>
      <c r="C19" s="2"/>
      <c r="D19" s="2"/>
      <c r="E19"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BF0C-1F37-4D38-8737-138C3BE03924}">
  <sheetPr>
    <tabColor theme="4" tint="-0.499984740745262"/>
  </sheetPr>
  <dimension ref="A1:C202"/>
  <sheetViews>
    <sheetView topLeftCell="A39" zoomScaleNormal="100" workbookViewId="0">
      <selection activeCell="E75" sqref="E75"/>
    </sheetView>
  </sheetViews>
  <sheetFormatPr defaultColWidth="9.1796875" defaultRowHeight="14.5"/>
  <cols>
    <col min="1" max="1" width="20.453125" style="125" bestFit="1" customWidth="1"/>
    <col min="2" max="2" width="74.26953125" style="125" customWidth="1"/>
    <col min="3" max="3" width="24.7265625" style="125" bestFit="1" customWidth="1"/>
    <col min="4" max="16384" width="9.1796875" style="125"/>
  </cols>
  <sheetData>
    <row r="1" spans="1:3" ht="15" thickBot="1"/>
    <row r="2" spans="1:3" ht="15" customHeight="1">
      <c r="A2" s="295" t="s">
        <v>604</v>
      </c>
      <c r="B2" s="295" t="s">
        <v>605</v>
      </c>
      <c r="C2" s="126" t="s">
        <v>606</v>
      </c>
    </row>
    <row r="3" spans="1:3" ht="15" thickBot="1">
      <c r="A3" s="296"/>
      <c r="B3" s="296"/>
      <c r="C3" s="127" t="s">
        <v>607</v>
      </c>
    </row>
    <row r="4" spans="1:3" ht="28">
      <c r="A4" s="297" t="s">
        <v>23</v>
      </c>
      <c r="B4" s="300" t="s">
        <v>608</v>
      </c>
      <c r="C4" s="128" t="s">
        <v>609</v>
      </c>
    </row>
    <row r="5" spans="1:3">
      <c r="A5" s="298"/>
      <c r="B5" s="301"/>
      <c r="C5" s="128"/>
    </row>
    <row r="6" spans="1:3">
      <c r="A6" s="298"/>
      <c r="B6" s="301"/>
      <c r="C6" s="128"/>
    </row>
    <row r="7" spans="1:3" ht="15" thickBot="1">
      <c r="A7" s="299"/>
      <c r="B7" s="302"/>
      <c r="C7" s="128"/>
    </row>
    <row r="8" spans="1:3" ht="52.5" thickBot="1">
      <c r="A8" s="129" t="s">
        <v>573</v>
      </c>
      <c r="B8" s="130" t="s">
        <v>610</v>
      </c>
      <c r="C8" s="128"/>
    </row>
    <row r="9" spans="1:3" ht="52.5" thickBot="1">
      <c r="A9" s="129" t="s">
        <v>553</v>
      </c>
      <c r="B9" s="130" t="s">
        <v>611</v>
      </c>
      <c r="C9" s="128"/>
    </row>
    <row r="10" spans="1:3" ht="26">
      <c r="A10" s="297" t="s">
        <v>32</v>
      </c>
      <c r="B10" s="131" t="s">
        <v>612</v>
      </c>
      <c r="C10" s="128"/>
    </row>
    <row r="11" spans="1:3" ht="42">
      <c r="A11" s="298"/>
      <c r="B11" s="131" t="s">
        <v>613</v>
      </c>
      <c r="C11" s="128" t="s">
        <v>614</v>
      </c>
    </row>
    <row r="12" spans="1:3">
      <c r="A12" s="298"/>
      <c r="B12" s="131" t="s">
        <v>615</v>
      </c>
      <c r="C12" s="132"/>
    </row>
    <row r="13" spans="1:3" ht="26.5" thickBot="1">
      <c r="A13" s="299"/>
      <c r="B13" s="130" t="s">
        <v>616</v>
      </c>
      <c r="C13" s="132"/>
    </row>
    <row r="14" spans="1:3" ht="78.5" thickBot="1">
      <c r="A14" s="129" t="s">
        <v>34</v>
      </c>
      <c r="B14" s="130" t="s">
        <v>617</v>
      </c>
      <c r="C14" s="133"/>
    </row>
    <row r="15" spans="1:3" ht="78.5" thickBot="1">
      <c r="A15" s="226" t="s">
        <v>618</v>
      </c>
      <c r="B15" s="131" t="s">
        <v>619</v>
      </c>
      <c r="C15" s="132"/>
    </row>
    <row r="16" spans="1:3" ht="65.5" thickBot="1">
      <c r="A16" s="226" t="s">
        <v>620</v>
      </c>
      <c r="B16" s="131" t="s">
        <v>621</v>
      </c>
      <c r="C16" s="132"/>
    </row>
    <row r="17" spans="1:3">
      <c r="A17" s="306" t="s">
        <v>622</v>
      </c>
      <c r="B17" s="131" t="s">
        <v>623</v>
      </c>
      <c r="C17" s="303" t="s">
        <v>624</v>
      </c>
    </row>
    <row r="18" spans="1:3">
      <c r="A18" s="308"/>
      <c r="B18" s="131" t="s">
        <v>625</v>
      </c>
      <c r="C18" s="304"/>
    </row>
    <row r="19" spans="1:3">
      <c r="A19" s="308"/>
      <c r="B19" s="131" t="s">
        <v>626</v>
      </c>
      <c r="C19" s="304"/>
    </row>
    <row r="20" spans="1:3" ht="91.5" thickBot="1">
      <c r="A20" s="307"/>
      <c r="B20" s="130" t="s">
        <v>627</v>
      </c>
      <c r="C20" s="304"/>
    </row>
    <row r="21" spans="1:3">
      <c r="A21" s="306" t="s">
        <v>44</v>
      </c>
      <c r="B21" s="300" t="s">
        <v>628</v>
      </c>
      <c r="C21" s="304"/>
    </row>
    <row r="22" spans="1:3" ht="15" thickBot="1">
      <c r="A22" s="307"/>
      <c r="B22" s="302"/>
      <c r="C22" s="304"/>
    </row>
    <row r="23" spans="1:3">
      <c r="A23" s="306" t="s">
        <v>46</v>
      </c>
      <c r="B23" s="300" t="s">
        <v>629</v>
      </c>
      <c r="C23" s="304"/>
    </row>
    <row r="24" spans="1:3" ht="15" thickBot="1">
      <c r="A24" s="307"/>
      <c r="B24" s="302"/>
      <c r="C24" s="304"/>
    </row>
    <row r="25" spans="1:3">
      <c r="A25" s="306" t="s">
        <v>48</v>
      </c>
      <c r="B25" s="131" t="s">
        <v>630</v>
      </c>
      <c r="C25" s="304"/>
    </row>
    <row r="26" spans="1:3" ht="15" thickBot="1">
      <c r="A26" s="307"/>
      <c r="B26" s="130" t="s">
        <v>631</v>
      </c>
      <c r="C26" s="305"/>
    </row>
    <row r="27" spans="1:3">
      <c r="A27" s="306" t="s">
        <v>51</v>
      </c>
      <c r="B27" s="131" t="s">
        <v>632</v>
      </c>
      <c r="C27" s="303" t="s">
        <v>624</v>
      </c>
    </row>
    <row r="28" spans="1:3">
      <c r="A28" s="308"/>
      <c r="B28" s="131" t="s">
        <v>633</v>
      </c>
      <c r="C28" s="304"/>
    </row>
    <row r="29" spans="1:3">
      <c r="A29" s="308"/>
      <c r="B29" s="131" t="s">
        <v>634</v>
      </c>
      <c r="C29" s="304"/>
    </row>
    <row r="30" spans="1:3">
      <c r="A30" s="308"/>
      <c r="B30" s="134" t="s">
        <v>635</v>
      </c>
      <c r="C30" s="304"/>
    </row>
    <row r="31" spans="1:3">
      <c r="A31" s="308"/>
      <c r="B31" s="131" t="s">
        <v>636</v>
      </c>
      <c r="C31" s="304"/>
    </row>
    <row r="32" spans="1:3" ht="42" customHeight="1">
      <c r="A32" s="308"/>
      <c r="B32" s="131" t="s">
        <v>637</v>
      </c>
      <c r="C32" s="304"/>
    </row>
    <row r="33" spans="1:3" ht="30.75" customHeight="1" thickBot="1">
      <c r="A33" s="307"/>
      <c r="B33" s="130" t="s">
        <v>638</v>
      </c>
      <c r="C33" s="305"/>
    </row>
    <row r="34" spans="1:3" ht="96.75" customHeight="1" thickBot="1">
      <c r="A34" s="226" t="s">
        <v>639</v>
      </c>
      <c r="B34" s="130" t="s">
        <v>640</v>
      </c>
      <c r="C34" s="303" t="s">
        <v>641</v>
      </c>
    </row>
    <row r="35" spans="1:3" ht="69.75" customHeight="1" thickBot="1">
      <c r="A35" s="129" t="s">
        <v>57</v>
      </c>
      <c r="B35" s="130" t="s">
        <v>642</v>
      </c>
      <c r="C35" s="305"/>
    </row>
    <row r="36" spans="1:3" ht="39.5" thickBot="1">
      <c r="A36" s="185" t="s">
        <v>59</v>
      </c>
      <c r="B36" s="186" t="s">
        <v>643</v>
      </c>
      <c r="C36" s="312" t="s">
        <v>644</v>
      </c>
    </row>
    <row r="37" spans="1:3" ht="122.25" customHeight="1" thickBot="1">
      <c r="A37" s="185" t="s">
        <v>645</v>
      </c>
      <c r="B37" s="219" t="s">
        <v>646</v>
      </c>
      <c r="C37" s="313"/>
    </row>
    <row r="38" spans="1:3" ht="26.5" thickBot="1">
      <c r="A38" s="220" t="s">
        <v>647</v>
      </c>
      <c r="B38" s="221" t="s">
        <v>648</v>
      </c>
      <c r="C38" s="313"/>
    </row>
    <row r="39" spans="1:3" ht="117" customHeight="1" thickBot="1">
      <c r="A39" s="226" t="s">
        <v>69</v>
      </c>
      <c r="B39" s="130" t="s">
        <v>649</v>
      </c>
      <c r="C39" s="314"/>
    </row>
    <row r="40" spans="1:3">
      <c r="A40" s="306" t="s">
        <v>72</v>
      </c>
      <c r="B40" s="134" t="s">
        <v>650</v>
      </c>
      <c r="C40" s="309" t="s">
        <v>43</v>
      </c>
    </row>
    <row r="41" spans="1:3" ht="39.5" thickBot="1">
      <c r="A41" s="307"/>
      <c r="B41" s="130" t="s">
        <v>651</v>
      </c>
      <c r="C41" s="310"/>
    </row>
    <row r="42" spans="1:3" ht="27.75" customHeight="1" thickBot="1">
      <c r="A42" s="226" t="s">
        <v>74</v>
      </c>
      <c r="B42" s="130" t="s">
        <v>652</v>
      </c>
      <c r="C42" s="311"/>
    </row>
    <row r="43" spans="1:3" ht="104.5" thickBot="1">
      <c r="A43" s="226" t="s">
        <v>78</v>
      </c>
      <c r="B43" s="130" t="s">
        <v>653</v>
      </c>
      <c r="C43" s="135" t="s">
        <v>644</v>
      </c>
    </row>
    <row r="44" spans="1:3" ht="28.5" customHeight="1" thickBot="1">
      <c r="A44" s="225" t="s">
        <v>81</v>
      </c>
      <c r="B44" s="130" t="s">
        <v>654</v>
      </c>
      <c r="C44" s="222" t="s">
        <v>644</v>
      </c>
    </row>
    <row r="45" spans="1:3" ht="25.5" customHeight="1" thickBot="1">
      <c r="A45" s="226" t="s">
        <v>83</v>
      </c>
      <c r="B45" s="130" t="s">
        <v>655</v>
      </c>
      <c r="C45" s="223"/>
    </row>
    <row r="46" spans="1:3" ht="60" customHeight="1" thickBot="1">
      <c r="A46" s="226" t="s">
        <v>85</v>
      </c>
      <c r="B46" s="130" t="s">
        <v>656</v>
      </c>
      <c r="C46" s="223"/>
    </row>
    <row r="47" spans="1:3" ht="91">
      <c r="A47" s="185" t="s">
        <v>87</v>
      </c>
      <c r="B47" s="186" t="s">
        <v>657</v>
      </c>
      <c r="C47" s="223"/>
    </row>
    <row r="48" spans="1:3" ht="65.5" thickBot="1">
      <c r="A48" s="136" t="s">
        <v>89</v>
      </c>
      <c r="B48" s="130" t="s">
        <v>658</v>
      </c>
      <c r="C48" s="224"/>
    </row>
    <row r="49" spans="1:3" ht="15" thickBot="1">
      <c r="A49" s="323"/>
      <c r="B49" s="324"/>
      <c r="C49" s="325"/>
    </row>
    <row r="50" spans="1:3" ht="26.5" thickBot="1">
      <c r="A50" s="136" t="s">
        <v>92</v>
      </c>
      <c r="B50" s="130" t="s">
        <v>659</v>
      </c>
      <c r="C50" s="135" t="s">
        <v>644</v>
      </c>
    </row>
    <row r="51" spans="1:3" ht="151.5" customHeight="1" thickBot="1">
      <c r="A51" s="136" t="s">
        <v>97</v>
      </c>
      <c r="B51" s="130" t="s">
        <v>660</v>
      </c>
      <c r="C51" s="303" t="s">
        <v>661</v>
      </c>
    </row>
    <row r="52" spans="1:3" ht="43.5" customHeight="1" thickBot="1">
      <c r="A52" s="136" t="s">
        <v>98</v>
      </c>
      <c r="B52" s="130" t="s">
        <v>662</v>
      </c>
      <c r="C52" s="304"/>
    </row>
    <row r="53" spans="1:3" ht="39" customHeight="1" thickBot="1">
      <c r="A53" s="136" t="s">
        <v>99</v>
      </c>
      <c r="B53" s="130" t="s">
        <v>663</v>
      </c>
      <c r="C53" s="304"/>
    </row>
    <row r="54" spans="1:3" ht="42.75" customHeight="1" thickBot="1">
      <c r="A54" s="136" t="s">
        <v>100</v>
      </c>
      <c r="B54" s="130" t="s">
        <v>664</v>
      </c>
      <c r="C54" s="305"/>
    </row>
    <row r="55" spans="1:3" ht="15" thickBot="1">
      <c r="A55" s="328" t="s">
        <v>665</v>
      </c>
      <c r="B55" s="329"/>
      <c r="C55" s="330"/>
    </row>
    <row r="56" spans="1:3" s="214" customFormat="1" ht="56.5" thickBot="1">
      <c r="A56" s="215" t="s">
        <v>102</v>
      </c>
      <c r="B56" s="216" t="s">
        <v>666</v>
      </c>
      <c r="C56" s="333" t="s">
        <v>667</v>
      </c>
    </row>
    <row r="57" spans="1:3" ht="74.25" customHeight="1" thickBot="1">
      <c r="A57" s="213" t="s">
        <v>103</v>
      </c>
      <c r="B57" s="217" t="s">
        <v>668</v>
      </c>
      <c r="C57" s="334"/>
    </row>
    <row r="58" spans="1:3" ht="63.75" customHeight="1" thickBot="1">
      <c r="A58" s="213" t="s">
        <v>104</v>
      </c>
      <c r="B58" s="217" t="s">
        <v>669</v>
      </c>
      <c r="C58" s="334"/>
    </row>
    <row r="59" spans="1:3" ht="56.5" thickBot="1">
      <c r="A59" s="213" t="s">
        <v>105</v>
      </c>
      <c r="B59" s="217" t="s">
        <v>670</v>
      </c>
      <c r="C59" s="334"/>
    </row>
    <row r="60" spans="1:3" ht="56.5" thickBot="1">
      <c r="A60" s="213" t="s">
        <v>106</v>
      </c>
      <c r="B60" s="217" t="s">
        <v>671</v>
      </c>
      <c r="C60" s="334"/>
    </row>
    <row r="61" spans="1:3" ht="98.5" thickBot="1">
      <c r="A61" s="213" t="s">
        <v>107</v>
      </c>
      <c r="B61" s="217" t="s">
        <v>672</v>
      </c>
      <c r="C61" s="334"/>
    </row>
    <row r="62" spans="1:3" ht="73.5" customHeight="1" thickBot="1">
      <c r="A62" s="212" t="s">
        <v>108</v>
      </c>
      <c r="B62" s="217" t="s">
        <v>673</v>
      </c>
      <c r="C62" s="334"/>
    </row>
    <row r="63" spans="1:3" ht="57.75" customHeight="1" thickBot="1">
      <c r="A63" s="213" t="s">
        <v>109</v>
      </c>
      <c r="B63" s="217" t="s">
        <v>674</v>
      </c>
      <c r="C63" s="334"/>
    </row>
    <row r="64" spans="1:3" ht="84.5" thickBot="1">
      <c r="A64" s="213" t="s">
        <v>110</v>
      </c>
      <c r="B64" s="217" t="s">
        <v>675</v>
      </c>
      <c r="C64" s="334"/>
    </row>
    <row r="65" spans="1:3" ht="70.5" thickBot="1">
      <c r="A65" s="213" t="s">
        <v>111</v>
      </c>
      <c r="B65" s="217" t="s">
        <v>676</v>
      </c>
      <c r="C65" s="334"/>
    </row>
    <row r="66" spans="1:3" ht="56.5" thickBot="1">
      <c r="A66" s="213" t="s">
        <v>112</v>
      </c>
      <c r="B66" s="217" t="s">
        <v>677</v>
      </c>
      <c r="C66" s="334"/>
    </row>
    <row r="67" spans="1:3" ht="42.5" thickBot="1">
      <c r="A67" s="213" t="s">
        <v>113</v>
      </c>
      <c r="B67" s="217" t="s">
        <v>678</v>
      </c>
      <c r="C67" s="334"/>
    </row>
    <row r="68" spans="1:3" ht="42.5" thickBot="1">
      <c r="A68" s="213" t="s">
        <v>114</v>
      </c>
      <c r="B68" s="217" t="s">
        <v>679</v>
      </c>
      <c r="C68" s="334"/>
    </row>
    <row r="69" spans="1:3" ht="15" thickBot="1">
      <c r="A69" s="209"/>
      <c r="B69" s="210"/>
      <c r="C69" s="211"/>
    </row>
    <row r="70" spans="1:3" ht="52.5" thickBot="1">
      <c r="A70" s="129" t="s">
        <v>680</v>
      </c>
      <c r="B70" s="130" t="s">
        <v>681</v>
      </c>
      <c r="C70" s="331" t="s">
        <v>682</v>
      </c>
    </row>
    <row r="71" spans="1:3" ht="39.5" thickBot="1">
      <c r="A71" s="129" t="s">
        <v>683</v>
      </c>
      <c r="B71" s="130" t="s">
        <v>684</v>
      </c>
      <c r="C71" s="327"/>
    </row>
    <row r="72" spans="1:3">
      <c r="A72" s="318" t="s">
        <v>119</v>
      </c>
      <c r="B72" s="131" t="s">
        <v>685</v>
      </c>
      <c r="C72" s="321" t="s">
        <v>686</v>
      </c>
    </row>
    <row r="73" spans="1:3">
      <c r="A73" s="319"/>
      <c r="B73" s="137" t="s">
        <v>687</v>
      </c>
      <c r="C73" s="332"/>
    </row>
    <row r="74" spans="1:3">
      <c r="A74" s="319"/>
      <c r="B74" s="137" t="s">
        <v>688</v>
      </c>
      <c r="C74" s="332"/>
    </row>
    <row r="75" spans="1:3">
      <c r="A75" s="319"/>
      <c r="B75" s="137" t="s">
        <v>689</v>
      </c>
      <c r="C75" s="332"/>
    </row>
    <row r="76" spans="1:3">
      <c r="A76" s="319"/>
      <c r="B76" s="137" t="s">
        <v>690</v>
      </c>
      <c r="C76" s="332"/>
    </row>
    <row r="77" spans="1:3">
      <c r="A77" s="319"/>
      <c r="B77" s="137" t="s">
        <v>691</v>
      </c>
      <c r="C77" s="332"/>
    </row>
    <row r="78" spans="1:3">
      <c r="A78" s="319"/>
      <c r="B78" s="137" t="s">
        <v>692</v>
      </c>
      <c r="C78" s="332"/>
    </row>
    <row r="79" spans="1:3">
      <c r="A79" s="319"/>
      <c r="B79" s="137" t="s">
        <v>693</v>
      </c>
      <c r="C79" s="332"/>
    </row>
    <row r="80" spans="1:3">
      <c r="A80" s="319"/>
      <c r="B80" s="137" t="s">
        <v>694</v>
      </c>
      <c r="C80" s="332"/>
    </row>
    <row r="81" spans="1:3">
      <c r="A81" s="319"/>
      <c r="B81" s="137" t="s">
        <v>695</v>
      </c>
      <c r="C81" s="332"/>
    </row>
    <row r="82" spans="1:3">
      <c r="A82" s="319"/>
      <c r="B82" s="137" t="s">
        <v>696</v>
      </c>
      <c r="C82" s="332"/>
    </row>
    <row r="83" spans="1:3">
      <c r="A83" s="319"/>
      <c r="B83" s="137" t="s">
        <v>697</v>
      </c>
      <c r="C83" s="332"/>
    </row>
    <row r="84" spans="1:3">
      <c r="A84" s="319"/>
      <c r="B84" s="137" t="s">
        <v>698</v>
      </c>
      <c r="C84" s="332"/>
    </row>
    <row r="85" spans="1:3" ht="15" thickBot="1">
      <c r="A85" s="320"/>
      <c r="B85" s="130" t="s">
        <v>699</v>
      </c>
      <c r="C85" s="332"/>
    </row>
    <row r="86" spans="1:3" ht="51" customHeight="1">
      <c r="A86" s="318" t="s">
        <v>120</v>
      </c>
      <c r="B86" s="137" t="s">
        <v>700</v>
      </c>
      <c r="C86" s="326" t="s">
        <v>701</v>
      </c>
    </row>
    <row r="87" spans="1:3">
      <c r="A87" s="319"/>
      <c r="B87" s="137" t="s">
        <v>702</v>
      </c>
      <c r="C87" s="326"/>
    </row>
    <row r="88" spans="1:3">
      <c r="A88" s="319"/>
      <c r="B88" s="137" t="s">
        <v>703</v>
      </c>
      <c r="C88" s="326"/>
    </row>
    <row r="89" spans="1:3">
      <c r="A89" s="319"/>
      <c r="B89" s="137" t="s">
        <v>704</v>
      </c>
      <c r="C89" s="326"/>
    </row>
    <row r="90" spans="1:3">
      <c r="A90" s="319"/>
      <c r="B90" s="137" t="s">
        <v>705</v>
      </c>
      <c r="C90" s="326"/>
    </row>
    <row r="91" spans="1:3">
      <c r="A91" s="319"/>
      <c r="B91" s="137" t="s">
        <v>706</v>
      </c>
      <c r="C91" s="326"/>
    </row>
    <row r="92" spans="1:3">
      <c r="A92" s="319"/>
      <c r="B92" s="137" t="s">
        <v>707</v>
      </c>
      <c r="C92" s="326"/>
    </row>
    <row r="93" spans="1:3">
      <c r="A93" s="319"/>
      <c r="B93" s="137" t="s">
        <v>708</v>
      </c>
      <c r="C93" s="326"/>
    </row>
    <row r="94" spans="1:3" ht="26">
      <c r="A94" s="319"/>
      <c r="B94" s="137" t="s">
        <v>709</v>
      </c>
      <c r="C94" s="326"/>
    </row>
    <row r="95" spans="1:3" ht="15" thickBot="1">
      <c r="A95" s="320"/>
      <c r="B95" s="130" t="s">
        <v>710</v>
      </c>
      <c r="C95" s="326"/>
    </row>
    <row r="96" spans="1:3" ht="26">
      <c r="A96" s="297" t="s">
        <v>121</v>
      </c>
      <c r="B96" s="137" t="s">
        <v>711</v>
      </c>
      <c r="C96" s="326"/>
    </row>
    <row r="97" spans="1:3">
      <c r="A97" s="298"/>
      <c r="B97" s="137" t="s">
        <v>712</v>
      </c>
      <c r="C97" s="326"/>
    </row>
    <row r="98" spans="1:3" ht="22.5" customHeight="1" thickBot="1">
      <c r="A98" s="299"/>
      <c r="B98" s="138" t="s">
        <v>713</v>
      </c>
      <c r="C98" s="326"/>
    </row>
    <row r="99" spans="1:3" ht="39">
      <c r="A99" s="139" t="s">
        <v>714</v>
      </c>
      <c r="B99" s="137" t="s">
        <v>715</v>
      </c>
      <c r="C99" s="326"/>
    </row>
    <row r="100" spans="1:3" ht="39">
      <c r="A100" s="139" t="s">
        <v>716</v>
      </c>
      <c r="B100" s="137" t="s">
        <v>717</v>
      </c>
      <c r="C100" s="326"/>
    </row>
    <row r="101" spans="1:3">
      <c r="A101" s="140"/>
      <c r="B101" s="137" t="s">
        <v>718</v>
      </c>
      <c r="C101" s="326"/>
    </row>
    <row r="102" spans="1:3">
      <c r="A102" s="141"/>
      <c r="B102" s="137" t="s">
        <v>719</v>
      </c>
      <c r="C102" s="326"/>
    </row>
    <row r="103" spans="1:3" ht="15" thickBot="1">
      <c r="A103" s="142"/>
      <c r="B103" s="138" t="s">
        <v>720</v>
      </c>
      <c r="C103" s="326"/>
    </row>
    <row r="104" spans="1:3" ht="89.25" customHeight="1">
      <c r="A104" s="318" t="s">
        <v>721</v>
      </c>
      <c r="B104" s="137" t="s">
        <v>722</v>
      </c>
      <c r="C104" s="326"/>
    </row>
    <row r="105" spans="1:3">
      <c r="A105" s="319"/>
      <c r="B105" s="137" t="s">
        <v>723</v>
      </c>
      <c r="C105" s="326"/>
    </row>
    <row r="106" spans="1:3" ht="26">
      <c r="A106" s="319"/>
      <c r="B106" s="137" t="s">
        <v>724</v>
      </c>
      <c r="C106" s="326"/>
    </row>
    <row r="107" spans="1:3" ht="26">
      <c r="A107" s="319"/>
      <c r="B107" s="137" t="s">
        <v>725</v>
      </c>
      <c r="C107" s="326"/>
    </row>
    <row r="108" spans="1:3">
      <c r="A108" s="319"/>
      <c r="B108" s="137" t="s">
        <v>726</v>
      </c>
      <c r="C108" s="326"/>
    </row>
    <row r="109" spans="1:3">
      <c r="A109" s="319"/>
      <c r="B109" s="137" t="s">
        <v>727</v>
      </c>
      <c r="C109" s="326"/>
    </row>
    <row r="110" spans="1:3">
      <c r="A110" s="319"/>
      <c r="B110" s="137" t="s">
        <v>728</v>
      </c>
      <c r="C110" s="326"/>
    </row>
    <row r="111" spans="1:3" ht="15" thickBot="1">
      <c r="A111" s="320"/>
      <c r="B111" s="138" t="s">
        <v>729</v>
      </c>
      <c r="C111" s="326"/>
    </row>
    <row r="112" spans="1:3" ht="89.25" customHeight="1">
      <c r="A112" s="318" t="s">
        <v>730</v>
      </c>
      <c r="B112" s="137" t="s">
        <v>731</v>
      </c>
      <c r="C112" s="326"/>
    </row>
    <row r="113" spans="1:3">
      <c r="A113" s="319"/>
      <c r="B113" s="137" t="s">
        <v>732</v>
      </c>
      <c r="C113" s="326"/>
    </row>
    <row r="114" spans="1:3">
      <c r="A114" s="319"/>
      <c r="B114" s="137" t="s">
        <v>733</v>
      </c>
      <c r="C114" s="326"/>
    </row>
    <row r="115" spans="1:3">
      <c r="A115" s="319"/>
      <c r="B115" s="137" t="s">
        <v>734</v>
      </c>
      <c r="C115" s="326"/>
    </row>
    <row r="116" spans="1:3">
      <c r="A116" s="319"/>
      <c r="B116" s="137" t="s">
        <v>735</v>
      </c>
      <c r="C116" s="326"/>
    </row>
    <row r="117" spans="1:3" ht="15" thickBot="1">
      <c r="A117" s="320"/>
      <c r="B117" s="138" t="s">
        <v>736</v>
      </c>
      <c r="C117" s="326"/>
    </row>
    <row r="118" spans="1:3">
      <c r="A118" s="318" t="s">
        <v>129</v>
      </c>
      <c r="B118" s="137" t="s">
        <v>737</v>
      </c>
      <c r="C118" s="326"/>
    </row>
    <row r="119" spans="1:3">
      <c r="A119" s="319"/>
      <c r="B119" s="137" t="s">
        <v>738</v>
      </c>
      <c r="C119" s="326"/>
    </row>
    <row r="120" spans="1:3">
      <c r="A120" s="319"/>
      <c r="B120" s="137" t="s">
        <v>739</v>
      </c>
      <c r="C120" s="326"/>
    </row>
    <row r="121" spans="1:3" ht="15" thickBot="1">
      <c r="A121" s="320"/>
      <c r="B121" s="138" t="s">
        <v>740</v>
      </c>
      <c r="C121" s="326"/>
    </row>
    <row r="122" spans="1:3">
      <c r="A122" s="318" t="s">
        <v>741</v>
      </c>
      <c r="B122" s="137" t="s">
        <v>742</v>
      </c>
      <c r="C122" s="326"/>
    </row>
    <row r="123" spans="1:3">
      <c r="A123" s="319"/>
      <c r="B123" s="137" t="s">
        <v>743</v>
      </c>
      <c r="C123" s="326"/>
    </row>
    <row r="124" spans="1:3">
      <c r="A124" s="319"/>
      <c r="B124" s="137" t="s">
        <v>744</v>
      </c>
      <c r="C124" s="326"/>
    </row>
    <row r="125" spans="1:3">
      <c r="A125" s="319"/>
      <c r="B125" s="137" t="s">
        <v>745</v>
      </c>
      <c r="C125" s="326"/>
    </row>
    <row r="126" spans="1:3">
      <c r="A126" s="319"/>
      <c r="B126" s="137" t="s">
        <v>746</v>
      </c>
      <c r="C126" s="326"/>
    </row>
    <row r="127" spans="1:3">
      <c r="A127" s="319"/>
      <c r="B127" s="137" t="s">
        <v>747</v>
      </c>
      <c r="C127" s="326"/>
    </row>
    <row r="128" spans="1:3">
      <c r="A128" s="319"/>
      <c r="B128" s="137" t="s">
        <v>748</v>
      </c>
      <c r="C128" s="326"/>
    </row>
    <row r="129" spans="1:3">
      <c r="A129" s="319"/>
      <c r="B129" s="137" t="s">
        <v>749</v>
      </c>
      <c r="C129" s="326"/>
    </row>
    <row r="130" spans="1:3">
      <c r="A130" s="319"/>
      <c r="B130" s="137" t="s">
        <v>750</v>
      </c>
      <c r="C130" s="326"/>
    </row>
    <row r="131" spans="1:3" ht="26">
      <c r="A131" s="319"/>
      <c r="B131" s="137" t="s">
        <v>751</v>
      </c>
      <c r="C131" s="326"/>
    </row>
    <row r="132" spans="1:3">
      <c r="A132" s="319"/>
      <c r="B132" s="137" t="s">
        <v>752</v>
      </c>
      <c r="C132" s="326"/>
    </row>
    <row r="133" spans="1:3">
      <c r="A133" s="319"/>
      <c r="B133" s="137" t="s">
        <v>753</v>
      </c>
      <c r="C133" s="326"/>
    </row>
    <row r="134" spans="1:3">
      <c r="A134" s="319"/>
      <c r="B134" s="137" t="s">
        <v>754</v>
      </c>
      <c r="C134" s="326"/>
    </row>
    <row r="135" spans="1:3">
      <c r="A135" s="319"/>
      <c r="B135" s="137" t="s">
        <v>755</v>
      </c>
      <c r="C135" s="326"/>
    </row>
    <row r="136" spans="1:3" ht="26">
      <c r="A136" s="319"/>
      <c r="B136" s="137" t="s">
        <v>756</v>
      </c>
      <c r="C136" s="326"/>
    </row>
    <row r="137" spans="1:3">
      <c r="A137" s="319"/>
      <c r="B137" s="137" t="s">
        <v>757</v>
      </c>
      <c r="C137" s="326"/>
    </row>
    <row r="138" spans="1:3">
      <c r="A138" s="319"/>
      <c r="B138" s="137" t="s">
        <v>758</v>
      </c>
      <c r="C138" s="326"/>
    </row>
    <row r="139" spans="1:3">
      <c r="A139" s="319"/>
      <c r="B139" s="137" t="s">
        <v>759</v>
      </c>
      <c r="C139" s="326"/>
    </row>
    <row r="140" spans="1:3">
      <c r="A140" s="319"/>
      <c r="B140" s="137" t="s">
        <v>760</v>
      </c>
      <c r="C140" s="326"/>
    </row>
    <row r="141" spans="1:3">
      <c r="A141" s="319"/>
      <c r="B141" s="137" t="s">
        <v>761</v>
      </c>
      <c r="C141" s="326"/>
    </row>
    <row r="142" spans="1:3">
      <c r="A142" s="319"/>
      <c r="B142" s="137" t="s">
        <v>762</v>
      </c>
      <c r="C142" s="326"/>
    </row>
    <row r="143" spans="1:3">
      <c r="A143" s="319"/>
      <c r="B143" s="137" t="s">
        <v>763</v>
      </c>
      <c r="C143" s="326"/>
    </row>
    <row r="144" spans="1:3" ht="15" thickBot="1">
      <c r="A144" s="320"/>
      <c r="B144" s="138" t="s">
        <v>764</v>
      </c>
      <c r="C144" s="327"/>
    </row>
    <row r="145" spans="1:3" ht="102" customHeight="1">
      <c r="A145" s="318" t="s">
        <v>765</v>
      </c>
      <c r="B145" s="137" t="s">
        <v>766</v>
      </c>
      <c r="C145" s="181" t="s">
        <v>701</v>
      </c>
    </row>
    <row r="146" spans="1:3">
      <c r="A146" s="319"/>
      <c r="B146" s="137" t="s">
        <v>767</v>
      </c>
      <c r="C146" s="182"/>
    </row>
    <row r="147" spans="1:3" ht="26">
      <c r="A147" s="319"/>
      <c r="B147" s="137" t="s">
        <v>768</v>
      </c>
      <c r="C147" s="182"/>
    </row>
    <row r="148" spans="1:3">
      <c r="A148" s="319"/>
      <c r="B148" s="137" t="s">
        <v>769</v>
      </c>
      <c r="C148" s="182"/>
    </row>
    <row r="149" spans="1:3">
      <c r="A149" s="319"/>
      <c r="B149" s="137" t="s">
        <v>770</v>
      </c>
      <c r="C149" s="182"/>
    </row>
    <row r="150" spans="1:3">
      <c r="A150" s="319"/>
      <c r="B150" s="137" t="s">
        <v>771</v>
      </c>
      <c r="C150" s="182"/>
    </row>
    <row r="151" spans="1:3">
      <c r="A151" s="319"/>
      <c r="B151" s="137" t="s">
        <v>772</v>
      </c>
      <c r="C151" s="182"/>
    </row>
    <row r="152" spans="1:3">
      <c r="A152" s="319"/>
      <c r="B152" s="137" t="s">
        <v>773</v>
      </c>
      <c r="C152" s="182"/>
    </row>
    <row r="153" spans="1:3">
      <c r="A153" s="319"/>
      <c r="B153" s="137" t="s">
        <v>774</v>
      </c>
      <c r="C153" s="182"/>
    </row>
    <row r="154" spans="1:3" ht="15" thickBot="1">
      <c r="A154" s="320"/>
      <c r="B154" s="138" t="s">
        <v>775</v>
      </c>
      <c r="C154" s="182"/>
    </row>
    <row r="155" spans="1:3" ht="52.5" thickBot="1">
      <c r="A155" s="136" t="s">
        <v>776</v>
      </c>
      <c r="B155" s="138" t="s">
        <v>777</v>
      </c>
      <c r="C155" s="184"/>
    </row>
    <row r="156" spans="1:3" ht="78.5" thickBot="1">
      <c r="A156" s="218" t="s">
        <v>135</v>
      </c>
      <c r="B156" s="227" t="s">
        <v>778</v>
      </c>
      <c r="C156" s="184"/>
    </row>
    <row r="157" spans="1:3" ht="26">
      <c r="A157" s="139" t="s">
        <v>779</v>
      </c>
      <c r="B157" s="228" t="s">
        <v>780</v>
      </c>
      <c r="C157" s="315" t="s">
        <v>701</v>
      </c>
    </row>
    <row r="158" spans="1:3">
      <c r="A158" s="139"/>
      <c r="B158" s="137" t="s">
        <v>781</v>
      </c>
      <c r="C158" s="316"/>
    </row>
    <row r="159" spans="1:3">
      <c r="A159" s="139"/>
      <c r="B159" s="137" t="s">
        <v>782</v>
      </c>
      <c r="C159" s="316"/>
    </row>
    <row r="160" spans="1:3">
      <c r="A160" s="139"/>
      <c r="B160" s="137" t="s">
        <v>783</v>
      </c>
      <c r="C160" s="316"/>
    </row>
    <row r="161" spans="1:3">
      <c r="A161" s="139"/>
      <c r="B161" s="137" t="s">
        <v>784</v>
      </c>
      <c r="C161" s="316"/>
    </row>
    <row r="162" spans="1:3">
      <c r="A162" s="139"/>
      <c r="B162" s="137" t="s">
        <v>785</v>
      </c>
      <c r="C162" s="316"/>
    </row>
    <row r="163" spans="1:3">
      <c r="A163" s="139"/>
      <c r="B163" s="137" t="s">
        <v>786</v>
      </c>
      <c r="C163" s="316"/>
    </row>
    <row r="164" spans="1:3">
      <c r="A164" s="139"/>
      <c r="B164" s="137" t="s">
        <v>787</v>
      </c>
      <c r="C164" s="316"/>
    </row>
    <row r="165" spans="1:3">
      <c r="A165" s="139"/>
      <c r="B165" s="137" t="s">
        <v>788</v>
      </c>
      <c r="C165" s="316"/>
    </row>
    <row r="166" spans="1:3">
      <c r="A166" s="139"/>
      <c r="B166" s="137" t="s">
        <v>789</v>
      </c>
      <c r="C166" s="316"/>
    </row>
    <row r="167" spans="1:3">
      <c r="A167" s="139"/>
      <c r="B167" s="137" t="s">
        <v>790</v>
      </c>
      <c r="C167" s="316"/>
    </row>
    <row r="168" spans="1:3">
      <c r="A168" s="139"/>
      <c r="B168" s="137" t="s">
        <v>791</v>
      </c>
      <c r="C168" s="316"/>
    </row>
    <row r="169" spans="1:3">
      <c r="A169" s="139"/>
      <c r="B169" s="137" t="s">
        <v>792</v>
      </c>
      <c r="C169" s="316"/>
    </row>
    <row r="170" spans="1:3">
      <c r="A170" s="139"/>
      <c r="B170" s="137" t="s">
        <v>793</v>
      </c>
      <c r="C170" s="316"/>
    </row>
    <row r="171" spans="1:3" ht="15" thickBot="1">
      <c r="A171" s="136"/>
      <c r="B171" s="138" t="s">
        <v>794</v>
      </c>
      <c r="C171" s="317"/>
    </row>
    <row r="172" spans="1:3" ht="51" customHeight="1">
      <c r="A172" s="180" t="s">
        <v>136</v>
      </c>
      <c r="B172" s="137" t="s">
        <v>795</v>
      </c>
      <c r="C172" s="183" t="s">
        <v>701</v>
      </c>
    </row>
    <row r="173" spans="1:3">
      <c r="A173" s="139"/>
      <c r="B173" s="137" t="s">
        <v>796</v>
      </c>
      <c r="C173" s="184"/>
    </row>
    <row r="174" spans="1:3">
      <c r="A174" s="139"/>
      <c r="B174" s="137" t="s">
        <v>797</v>
      </c>
      <c r="C174" s="184"/>
    </row>
    <row r="175" spans="1:3">
      <c r="A175" s="139"/>
      <c r="B175" s="137" t="s">
        <v>798</v>
      </c>
      <c r="C175" s="184"/>
    </row>
    <row r="176" spans="1:3">
      <c r="A176" s="139"/>
      <c r="B176" s="137" t="s">
        <v>799</v>
      </c>
      <c r="C176" s="184"/>
    </row>
    <row r="177" spans="1:3">
      <c r="A177" s="139"/>
      <c r="B177" s="137" t="s">
        <v>800</v>
      </c>
      <c r="C177" s="184"/>
    </row>
    <row r="178" spans="1:3">
      <c r="A178" s="139"/>
      <c r="B178" s="137" t="s">
        <v>801</v>
      </c>
      <c r="C178" s="184"/>
    </row>
    <row r="179" spans="1:3">
      <c r="A179" s="139"/>
      <c r="B179" s="137" t="s">
        <v>802</v>
      </c>
      <c r="C179" s="184"/>
    </row>
    <row r="180" spans="1:3">
      <c r="A180" s="139"/>
      <c r="B180" s="137" t="s">
        <v>803</v>
      </c>
      <c r="C180" s="184"/>
    </row>
    <row r="181" spans="1:3">
      <c r="A181" s="139"/>
      <c r="B181" s="137" t="s">
        <v>804</v>
      </c>
      <c r="C181" s="184"/>
    </row>
    <row r="182" spans="1:3" ht="15" thickBot="1">
      <c r="A182" s="136"/>
      <c r="B182" s="138" t="s">
        <v>805</v>
      </c>
      <c r="C182" s="184"/>
    </row>
    <row r="183" spans="1:3" ht="15" thickBot="1">
      <c r="A183" s="143"/>
      <c r="B183" s="144"/>
      <c r="C183" s="144"/>
    </row>
    <row r="184" spans="1:3" ht="26">
      <c r="A184" s="318" t="s">
        <v>806</v>
      </c>
      <c r="B184" s="137" t="s">
        <v>807</v>
      </c>
      <c r="C184" s="321" t="s">
        <v>808</v>
      </c>
    </row>
    <row r="185" spans="1:3" ht="26.5" thickBot="1">
      <c r="A185" s="320"/>
      <c r="B185" s="145" t="s">
        <v>809</v>
      </c>
      <c r="C185" s="322"/>
    </row>
    <row r="186" spans="1:3" ht="39.75" customHeight="1">
      <c r="A186" s="208" t="s">
        <v>810</v>
      </c>
      <c r="B186" s="148" t="s">
        <v>811</v>
      </c>
      <c r="C186" s="206"/>
    </row>
    <row r="187" spans="1:3" ht="24" customHeight="1" thickBot="1">
      <c r="A187" s="208" t="s">
        <v>812</v>
      </c>
      <c r="B187" s="207" t="s">
        <v>813</v>
      </c>
      <c r="C187" s="206"/>
    </row>
    <row r="188" spans="1:3" ht="65">
      <c r="A188" s="318" t="s">
        <v>146</v>
      </c>
      <c r="B188" s="137" t="s">
        <v>814</v>
      </c>
      <c r="C188" s="146" t="s">
        <v>815</v>
      </c>
    </row>
    <row r="189" spans="1:3" ht="26">
      <c r="A189" s="319"/>
      <c r="B189" s="147" t="s">
        <v>816</v>
      </c>
      <c r="C189" s="146" t="s">
        <v>817</v>
      </c>
    </row>
    <row r="190" spans="1:3">
      <c r="A190" s="319"/>
      <c r="B190" s="147" t="s">
        <v>818</v>
      </c>
      <c r="C190" s="132"/>
    </row>
    <row r="191" spans="1:3" ht="65">
      <c r="A191" s="319"/>
      <c r="B191" s="147" t="s">
        <v>819</v>
      </c>
      <c r="C191" s="132"/>
    </row>
    <row r="192" spans="1:3" ht="39">
      <c r="A192" s="319"/>
      <c r="B192" s="147" t="s">
        <v>820</v>
      </c>
      <c r="C192" s="132"/>
    </row>
    <row r="193" spans="1:3" ht="52">
      <c r="A193" s="319"/>
      <c r="B193" s="148" t="s">
        <v>821</v>
      </c>
      <c r="C193" s="132"/>
    </row>
    <row r="194" spans="1:3" ht="39">
      <c r="A194" s="319"/>
      <c r="B194" s="147" t="s">
        <v>822</v>
      </c>
      <c r="C194" s="132"/>
    </row>
    <row r="195" spans="1:3" ht="52.5" thickBot="1">
      <c r="A195" s="320"/>
      <c r="B195" s="149" t="s">
        <v>823</v>
      </c>
      <c r="C195" s="132"/>
    </row>
    <row r="196" spans="1:3" ht="26.5" thickBot="1">
      <c r="A196" s="136" t="s">
        <v>824</v>
      </c>
      <c r="B196" s="138" t="s">
        <v>825</v>
      </c>
      <c r="C196" s="132"/>
    </row>
    <row r="197" spans="1:3" ht="52.5" thickBot="1">
      <c r="A197" s="136" t="s">
        <v>826</v>
      </c>
      <c r="B197" s="149" t="s">
        <v>827</v>
      </c>
      <c r="C197" s="133"/>
    </row>
    <row r="198" spans="1:3" ht="28">
      <c r="A198" s="318" t="s">
        <v>181</v>
      </c>
      <c r="B198" s="137" t="s">
        <v>828</v>
      </c>
      <c r="C198" s="146" t="s">
        <v>815</v>
      </c>
    </row>
    <row r="199" spans="1:3" ht="52.5" thickBot="1">
      <c r="A199" s="319"/>
      <c r="B199" s="148" t="s">
        <v>829</v>
      </c>
      <c r="C199" s="146" t="s">
        <v>830</v>
      </c>
    </row>
    <row r="200" spans="1:3" ht="26">
      <c r="A200" s="318" t="s">
        <v>831</v>
      </c>
      <c r="B200" s="201" t="s">
        <v>832</v>
      </c>
      <c r="C200" s="202"/>
    </row>
    <row r="201" spans="1:3" ht="15" thickBot="1">
      <c r="A201" s="320"/>
      <c r="B201" s="145" t="s">
        <v>833</v>
      </c>
      <c r="C201" s="133"/>
    </row>
    <row r="202" spans="1:3" ht="29.5" thickBot="1">
      <c r="A202" s="203" t="s">
        <v>834</v>
      </c>
      <c r="B202" s="205"/>
      <c r="C202" s="204"/>
    </row>
  </sheetData>
  <mergeCells count="39">
    <mergeCell ref="A49:C49"/>
    <mergeCell ref="A86:A95"/>
    <mergeCell ref="C86:C144"/>
    <mergeCell ref="A96:A98"/>
    <mergeCell ref="A104:A111"/>
    <mergeCell ref="A112:A117"/>
    <mergeCell ref="A118:A121"/>
    <mergeCell ref="A122:A144"/>
    <mergeCell ref="C51:C54"/>
    <mergeCell ref="A55:C55"/>
    <mergeCell ref="C70:C71"/>
    <mergeCell ref="A72:A85"/>
    <mergeCell ref="C72:C85"/>
    <mergeCell ref="C56:C68"/>
    <mergeCell ref="C157:C171"/>
    <mergeCell ref="A188:A195"/>
    <mergeCell ref="A198:A199"/>
    <mergeCell ref="A200:A201"/>
    <mergeCell ref="A145:A154"/>
    <mergeCell ref="A184:A185"/>
    <mergeCell ref="C184:C185"/>
    <mergeCell ref="A40:A41"/>
    <mergeCell ref="C40:C42"/>
    <mergeCell ref="A27:A33"/>
    <mergeCell ref="C27:C33"/>
    <mergeCell ref="C34:C35"/>
    <mergeCell ref="C36:C39"/>
    <mergeCell ref="C17:C26"/>
    <mergeCell ref="A21:A22"/>
    <mergeCell ref="B21:B22"/>
    <mergeCell ref="A23:A24"/>
    <mergeCell ref="B23:B24"/>
    <mergeCell ref="A25:A26"/>
    <mergeCell ref="A17:A20"/>
    <mergeCell ref="A2:A3"/>
    <mergeCell ref="B2:B3"/>
    <mergeCell ref="A4:A7"/>
    <mergeCell ref="B4:B7"/>
    <mergeCell ref="A10:A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89"/>
  <sheetViews>
    <sheetView workbookViewId="0">
      <pane xSplit="3" ySplit="3" topLeftCell="P154" activePane="bottomRight" state="frozen"/>
      <selection pane="topRight" activeCell="I20" sqref="I20"/>
      <selection pane="bottomLeft" activeCell="I20" sqref="I20"/>
      <selection pane="bottomRight" activeCell="U192" sqref="U192"/>
    </sheetView>
  </sheetViews>
  <sheetFormatPr defaultRowHeight="14.5" outlineLevelRow="1"/>
  <cols>
    <col min="1" max="1" width="9" customWidth="1"/>
    <col min="2" max="2" width="71" customWidth="1"/>
    <col min="3" max="3" width="21.54296875" style="30" hidden="1" customWidth="1"/>
    <col min="4" max="4" width="7.1796875" style="30" customWidth="1"/>
    <col min="5" max="29" width="8.7265625" style="46" customWidth="1"/>
    <col min="33" max="34" width="20.7265625" customWidth="1"/>
    <col min="86" max="109" width="9.1796875" customWidth="1"/>
    <col min="259" max="259" width="9" customWidth="1"/>
    <col min="260" max="260" width="71" customWidth="1"/>
    <col min="261" max="261" width="0" hidden="1" customWidth="1"/>
    <col min="263" max="287" width="8.7265625" customWidth="1"/>
    <col min="289" max="290" width="20.7265625" customWidth="1"/>
    <col min="342" max="365" width="9.1796875" customWidth="1"/>
    <col min="515" max="515" width="9" customWidth="1"/>
    <col min="516" max="516" width="71" customWidth="1"/>
    <col min="517" max="517" width="0" hidden="1" customWidth="1"/>
    <col min="519" max="543" width="8.7265625" customWidth="1"/>
    <col min="545" max="546" width="20.7265625" customWidth="1"/>
    <col min="598" max="621" width="9.1796875" customWidth="1"/>
    <col min="771" max="771" width="9" customWidth="1"/>
    <col min="772" max="772" width="71" customWidth="1"/>
    <col min="773" max="773" width="0" hidden="1" customWidth="1"/>
    <col min="775" max="799" width="8.7265625" customWidth="1"/>
    <col min="801" max="802" width="20.7265625" customWidth="1"/>
    <col min="854" max="877" width="9.1796875" customWidth="1"/>
    <col min="1027" max="1027" width="9" customWidth="1"/>
    <col min="1028" max="1028" width="71" customWidth="1"/>
    <col min="1029" max="1029" width="0" hidden="1" customWidth="1"/>
    <col min="1031" max="1055" width="8.7265625" customWidth="1"/>
    <col min="1057" max="1058" width="20.7265625" customWidth="1"/>
    <col min="1110" max="1133" width="9.1796875" customWidth="1"/>
    <col min="1283" max="1283" width="9" customWidth="1"/>
    <col min="1284" max="1284" width="71" customWidth="1"/>
    <col min="1285" max="1285" width="0" hidden="1" customWidth="1"/>
    <col min="1287" max="1311" width="8.7265625" customWidth="1"/>
    <col min="1313" max="1314" width="20.7265625" customWidth="1"/>
    <col min="1366" max="1389" width="9.1796875" customWidth="1"/>
    <col min="1539" max="1539" width="9" customWidth="1"/>
    <col min="1540" max="1540" width="71" customWidth="1"/>
    <col min="1541" max="1541" width="0" hidden="1" customWidth="1"/>
    <col min="1543" max="1567" width="8.7265625" customWidth="1"/>
    <col min="1569" max="1570" width="20.7265625" customWidth="1"/>
    <col min="1622" max="1645" width="9.1796875" customWidth="1"/>
    <col min="1795" max="1795" width="9" customWidth="1"/>
    <col min="1796" max="1796" width="71" customWidth="1"/>
    <col min="1797" max="1797" width="0" hidden="1" customWidth="1"/>
    <col min="1799" max="1823" width="8.7265625" customWidth="1"/>
    <col min="1825" max="1826" width="20.7265625" customWidth="1"/>
    <col min="1878" max="1901" width="9.1796875" customWidth="1"/>
    <col min="2051" max="2051" width="9" customWidth="1"/>
    <col min="2052" max="2052" width="71" customWidth="1"/>
    <col min="2053" max="2053" width="0" hidden="1" customWidth="1"/>
    <col min="2055" max="2079" width="8.7265625" customWidth="1"/>
    <col min="2081" max="2082" width="20.7265625" customWidth="1"/>
    <col min="2134" max="2157" width="9.1796875" customWidth="1"/>
    <col min="2307" max="2307" width="9" customWidth="1"/>
    <col min="2308" max="2308" width="71" customWidth="1"/>
    <col min="2309" max="2309" width="0" hidden="1" customWidth="1"/>
    <col min="2311" max="2335" width="8.7265625" customWidth="1"/>
    <col min="2337" max="2338" width="20.7265625" customWidth="1"/>
    <col min="2390" max="2413" width="9.1796875" customWidth="1"/>
    <col min="2563" max="2563" width="9" customWidth="1"/>
    <col min="2564" max="2564" width="71" customWidth="1"/>
    <col min="2565" max="2565" width="0" hidden="1" customWidth="1"/>
    <col min="2567" max="2591" width="8.7265625" customWidth="1"/>
    <col min="2593" max="2594" width="20.7265625" customWidth="1"/>
    <col min="2646" max="2669" width="9.1796875" customWidth="1"/>
    <col min="2819" max="2819" width="9" customWidth="1"/>
    <col min="2820" max="2820" width="71" customWidth="1"/>
    <col min="2821" max="2821" width="0" hidden="1" customWidth="1"/>
    <col min="2823" max="2847" width="8.7265625" customWidth="1"/>
    <col min="2849" max="2850" width="20.7265625" customWidth="1"/>
    <col min="2902" max="2925" width="9.1796875" customWidth="1"/>
    <col min="3075" max="3075" width="9" customWidth="1"/>
    <col min="3076" max="3076" width="71" customWidth="1"/>
    <col min="3077" max="3077" width="0" hidden="1" customWidth="1"/>
    <col min="3079" max="3103" width="8.7265625" customWidth="1"/>
    <col min="3105" max="3106" width="20.7265625" customWidth="1"/>
    <col min="3158" max="3181" width="9.1796875" customWidth="1"/>
    <col min="3331" max="3331" width="9" customWidth="1"/>
    <col min="3332" max="3332" width="71" customWidth="1"/>
    <col min="3333" max="3333" width="0" hidden="1" customWidth="1"/>
    <col min="3335" max="3359" width="8.7265625" customWidth="1"/>
    <col min="3361" max="3362" width="20.7265625" customWidth="1"/>
    <col min="3414" max="3437" width="9.1796875" customWidth="1"/>
    <col min="3587" max="3587" width="9" customWidth="1"/>
    <col min="3588" max="3588" width="71" customWidth="1"/>
    <col min="3589" max="3589" width="0" hidden="1" customWidth="1"/>
    <col min="3591" max="3615" width="8.7265625" customWidth="1"/>
    <col min="3617" max="3618" width="20.7265625" customWidth="1"/>
    <col min="3670" max="3693" width="9.1796875" customWidth="1"/>
    <col min="3843" max="3843" width="9" customWidth="1"/>
    <col min="3844" max="3844" width="71" customWidth="1"/>
    <col min="3845" max="3845" width="0" hidden="1" customWidth="1"/>
    <col min="3847" max="3871" width="8.7265625" customWidth="1"/>
    <col min="3873" max="3874" width="20.7265625" customWidth="1"/>
    <col min="3926" max="3949" width="9.1796875" customWidth="1"/>
    <col min="4099" max="4099" width="9" customWidth="1"/>
    <col min="4100" max="4100" width="71" customWidth="1"/>
    <col min="4101" max="4101" width="0" hidden="1" customWidth="1"/>
    <col min="4103" max="4127" width="8.7265625" customWidth="1"/>
    <col min="4129" max="4130" width="20.7265625" customWidth="1"/>
    <col min="4182" max="4205" width="9.1796875" customWidth="1"/>
    <col min="4355" max="4355" width="9" customWidth="1"/>
    <col min="4356" max="4356" width="71" customWidth="1"/>
    <col min="4357" max="4357" width="0" hidden="1" customWidth="1"/>
    <col min="4359" max="4383" width="8.7265625" customWidth="1"/>
    <col min="4385" max="4386" width="20.7265625" customWidth="1"/>
    <col min="4438" max="4461" width="9.1796875" customWidth="1"/>
    <col min="4611" max="4611" width="9" customWidth="1"/>
    <col min="4612" max="4612" width="71" customWidth="1"/>
    <col min="4613" max="4613" width="0" hidden="1" customWidth="1"/>
    <col min="4615" max="4639" width="8.7265625" customWidth="1"/>
    <col min="4641" max="4642" width="20.7265625" customWidth="1"/>
    <col min="4694" max="4717" width="9.1796875" customWidth="1"/>
    <col min="4867" max="4867" width="9" customWidth="1"/>
    <col min="4868" max="4868" width="71" customWidth="1"/>
    <col min="4869" max="4869" width="0" hidden="1" customWidth="1"/>
    <col min="4871" max="4895" width="8.7265625" customWidth="1"/>
    <col min="4897" max="4898" width="20.7265625" customWidth="1"/>
    <col min="4950" max="4973" width="9.1796875" customWidth="1"/>
    <col min="5123" max="5123" width="9" customWidth="1"/>
    <col min="5124" max="5124" width="71" customWidth="1"/>
    <col min="5125" max="5125" width="0" hidden="1" customWidth="1"/>
    <col min="5127" max="5151" width="8.7265625" customWidth="1"/>
    <col min="5153" max="5154" width="20.7265625" customWidth="1"/>
    <col min="5206" max="5229" width="9.1796875" customWidth="1"/>
    <col min="5379" max="5379" width="9" customWidth="1"/>
    <col min="5380" max="5380" width="71" customWidth="1"/>
    <col min="5381" max="5381" width="0" hidden="1" customWidth="1"/>
    <col min="5383" max="5407" width="8.7265625" customWidth="1"/>
    <col min="5409" max="5410" width="20.7265625" customWidth="1"/>
    <col min="5462" max="5485" width="9.1796875" customWidth="1"/>
    <col min="5635" max="5635" width="9" customWidth="1"/>
    <col min="5636" max="5636" width="71" customWidth="1"/>
    <col min="5637" max="5637" width="0" hidden="1" customWidth="1"/>
    <col min="5639" max="5663" width="8.7265625" customWidth="1"/>
    <col min="5665" max="5666" width="20.7265625" customWidth="1"/>
    <col min="5718" max="5741" width="9.1796875" customWidth="1"/>
    <col min="5891" max="5891" width="9" customWidth="1"/>
    <col min="5892" max="5892" width="71" customWidth="1"/>
    <col min="5893" max="5893" width="0" hidden="1" customWidth="1"/>
    <col min="5895" max="5919" width="8.7265625" customWidth="1"/>
    <col min="5921" max="5922" width="20.7265625" customWidth="1"/>
    <col min="5974" max="5997" width="9.1796875" customWidth="1"/>
    <col min="6147" max="6147" width="9" customWidth="1"/>
    <col min="6148" max="6148" width="71" customWidth="1"/>
    <col min="6149" max="6149" width="0" hidden="1" customWidth="1"/>
    <col min="6151" max="6175" width="8.7265625" customWidth="1"/>
    <col min="6177" max="6178" width="20.7265625" customWidth="1"/>
    <col min="6230" max="6253" width="9.1796875" customWidth="1"/>
    <col min="6403" max="6403" width="9" customWidth="1"/>
    <col min="6404" max="6404" width="71" customWidth="1"/>
    <col min="6405" max="6405" width="0" hidden="1" customWidth="1"/>
    <col min="6407" max="6431" width="8.7265625" customWidth="1"/>
    <col min="6433" max="6434" width="20.7265625" customWidth="1"/>
    <col min="6486" max="6509" width="9.1796875" customWidth="1"/>
    <col min="6659" max="6659" width="9" customWidth="1"/>
    <col min="6660" max="6660" width="71" customWidth="1"/>
    <col min="6661" max="6661" width="0" hidden="1" customWidth="1"/>
    <col min="6663" max="6687" width="8.7265625" customWidth="1"/>
    <col min="6689" max="6690" width="20.7265625" customWidth="1"/>
    <col min="6742" max="6765" width="9.1796875" customWidth="1"/>
    <col min="6915" max="6915" width="9" customWidth="1"/>
    <col min="6916" max="6916" width="71" customWidth="1"/>
    <col min="6917" max="6917" width="0" hidden="1" customWidth="1"/>
    <col min="6919" max="6943" width="8.7265625" customWidth="1"/>
    <col min="6945" max="6946" width="20.7265625" customWidth="1"/>
    <col min="6998" max="7021" width="9.1796875" customWidth="1"/>
    <col min="7171" max="7171" width="9" customWidth="1"/>
    <col min="7172" max="7172" width="71" customWidth="1"/>
    <col min="7173" max="7173" width="0" hidden="1" customWidth="1"/>
    <col min="7175" max="7199" width="8.7265625" customWidth="1"/>
    <col min="7201" max="7202" width="20.7265625" customWidth="1"/>
    <col min="7254" max="7277" width="9.1796875" customWidth="1"/>
    <col min="7427" max="7427" width="9" customWidth="1"/>
    <col min="7428" max="7428" width="71" customWidth="1"/>
    <col min="7429" max="7429" width="0" hidden="1" customWidth="1"/>
    <col min="7431" max="7455" width="8.7265625" customWidth="1"/>
    <col min="7457" max="7458" width="20.7265625" customWidth="1"/>
    <col min="7510" max="7533" width="9.1796875" customWidth="1"/>
    <col min="7683" max="7683" width="9" customWidth="1"/>
    <col min="7684" max="7684" width="71" customWidth="1"/>
    <col min="7685" max="7685" width="0" hidden="1" customWidth="1"/>
    <col min="7687" max="7711" width="8.7265625" customWidth="1"/>
    <col min="7713" max="7714" width="20.7265625" customWidth="1"/>
    <col min="7766" max="7789" width="9.1796875" customWidth="1"/>
    <col min="7939" max="7939" width="9" customWidth="1"/>
    <col min="7940" max="7940" width="71" customWidth="1"/>
    <col min="7941" max="7941" width="0" hidden="1" customWidth="1"/>
    <col min="7943" max="7967" width="8.7265625" customWidth="1"/>
    <col min="7969" max="7970" width="20.7265625" customWidth="1"/>
    <col min="8022" max="8045" width="9.1796875" customWidth="1"/>
    <col min="8195" max="8195" width="9" customWidth="1"/>
    <col min="8196" max="8196" width="71" customWidth="1"/>
    <col min="8197" max="8197" width="0" hidden="1" customWidth="1"/>
    <col min="8199" max="8223" width="8.7265625" customWidth="1"/>
    <col min="8225" max="8226" width="20.7265625" customWidth="1"/>
    <col min="8278" max="8301" width="9.1796875" customWidth="1"/>
    <col min="8451" max="8451" width="9" customWidth="1"/>
    <col min="8452" max="8452" width="71" customWidth="1"/>
    <col min="8453" max="8453" width="0" hidden="1" customWidth="1"/>
    <col min="8455" max="8479" width="8.7265625" customWidth="1"/>
    <col min="8481" max="8482" width="20.7265625" customWidth="1"/>
    <col min="8534" max="8557" width="9.1796875" customWidth="1"/>
    <col min="8707" max="8707" width="9" customWidth="1"/>
    <col min="8708" max="8708" width="71" customWidth="1"/>
    <col min="8709" max="8709" width="0" hidden="1" customWidth="1"/>
    <col min="8711" max="8735" width="8.7265625" customWidth="1"/>
    <col min="8737" max="8738" width="20.7265625" customWidth="1"/>
    <col min="8790" max="8813" width="9.1796875" customWidth="1"/>
    <col min="8963" max="8963" width="9" customWidth="1"/>
    <col min="8964" max="8964" width="71" customWidth="1"/>
    <col min="8965" max="8965" width="0" hidden="1" customWidth="1"/>
    <col min="8967" max="8991" width="8.7265625" customWidth="1"/>
    <col min="8993" max="8994" width="20.7265625" customWidth="1"/>
    <col min="9046" max="9069" width="9.1796875" customWidth="1"/>
    <col min="9219" max="9219" width="9" customWidth="1"/>
    <col min="9220" max="9220" width="71" customWidth="1"/>
    <col min="9221" max="9221" width="0" hidden="1" customWidth="1"/>
    <col min="9223" max="9247" width="8.7265625" customWidth="1"/>
    <col min="9249" max="9250" width="20.7265625" customWidth="1"/>
    <col min="9302" max="9325" width="9.1796875" customWidth="1"/>
    <col min="9475" max="9475" width="9" customWidth="1"/>
    <col min="9476" max="9476" width="71" customWidth="1"/>
    <col min="9477" max="9477" width="0" hidden="1" customWidth="1"/>
    <col min="9479" max="9503" width="8.7265625" customWidth="1"/>
    <col min="9505" max="9506" width="20.7265625" customWidth="1"/>
    <col min="9558" max="9581" width="9.1796875" customWidth="1"/>
    <col min="9731" max="9731" width="9" customWidth="1"/>
    <col min="9732" max="9732" width="71" customWidth="1"/>
    <col min="9733" max="9733" width="0" hidden="1" customWidth="1"/>
    <col min="9735" max="9759" width="8.7265625" customWidth="1"/>
    <col min="9761" max="9762" width="20.7265625" customWidth="1"/>
    <col min="9814" max="9837" width="9.1796875" customWidth="1"/>
    <col min="9987" max="9987" width="9" customWidth="1"/>
    <col min="9988" max="9988" width="71" customWidth="1"/>
    <col min="9989" max="9989" width="0" hidden="1" customWidth="1"/>
    <col min="9991" max="10015" width="8.7265625" customWidth="1"/>
    <col min="10017" max="10018" width="20.7265625" customWidth="1"/>
    <col min="10070" max="10093" width="9.1796875" customWidth="1"/>
    <col min="10243" max="10243" width="9" customWidth="1"/>
    <col min="10244" max="10244" width="71" customWidth="1"/>
    <col min="10245" max="10245" width="0" hidden="1" customWidth="1"/>
    <col min="10247" max="10271" width="8.7265625" customWidth="1"/>
    <col min="10273" max="10274" width="20.7265625" customWidth="1"/>
    <col min="10326" max="10349" width="9.1796875" customWidth="1"/>
    <col min="10499" max="10499" width="9" customWidth="1"/>
    <col min="10500" max="10500" width="71" customWidth="1"/>
    <col min="10501" max="10501" width="0" hidden="1" customWidth="1"/>
    <col min="10503" max="10527" width="8.7265625" customWidth="1"/>
    <col min="10529" max="10530" width="20.7265625" customWidth="1"/>
    <col min="10582" max="10605" width="9.1796875" customWidth="1"/>
    <col min="10755" max="10755" width="9" customWidth="1"/>
    <col min="10756" max="10756" width="71" customWidth="1"/>
    <col min="10757" max="10757" width="0" hidden="1" customWidth="1"/>
    <col min="10759" max="10783" width="8.7265625" customWidth="1"/>
    <col min="10785" max="10786" width="20.7265625" customWidth="1"/>
    <col min="10838" max="10861" width="9.1796875" customWidth="1"/>
    <col min="11011" max="11011" width="9" customWidth="1"/>
    <col min="11012" max="11012" width="71" customWidth="1"/>
    <col min="11013" max="11013" width="0" hidden="1" customWidth="1"/>
    <col min="11015" max="11039" width="8.7265625" customWidth="1"/>
    <col min="11041" max="11042" width="20.7265625" customWidth="1"/>
    <col min="11094" max="11117" width="9.1796875" customWidth="1"/>
    <col min="11267" max="11267" width="9" customWidth="1"/>
    <col min="11268" max="11268" width="71" customWidth="1"/>
    <col min="11269" max="11269" width="0" hidden="1" customWidth="1"/>
    <col min="11271" max="11295" width="8.7265625" customWidth="1"/>
    <col min="11297" max="11298" width="20.7265625" customWidth="1"/>
    <col min="11350" max="11373" width="9.1796875" customWidth="1"/>
    <col min="11523" max="11523" width="9" customWidth="1"/>
    <col min="11524" max="11524" width="71" customWidth="1"/>
    <col min="11525" max="11525" width="0" hidden="1" customWidth="1"/>
    <col min="11527" max="11551" width="8.7265625" customWidth="1"/>
    <col min="11553" max="11554" width="20.7265625" customWidth="1"/>
    <col min="11606" max="11629" width="9.1796875" customWidth="1"/>
    <col min="11779" max="11779" width="9" customWidth="1"/>
    <col min="11780" max="11780" width="71" customWidth="1"/>
    <col min="11781" max="11781" width="0" hidden="1" customWidth="1"/>
    <col min="11783" max="11807" width="8.7265625" customWidth="1"/>
    <col min="11809" max="11810" width="20.7265625" customWidth="1"/>
    <col min="11862" max="11885" width="9.1796875" customWidth="1"/>
    <col min="12035" max="12035" width="9" customWidth="1"/>
    <col min="12036" max="12036" width="71" customWidth="1"/>
    <col min="12037" max="12037" width="0" hidden="1" customWidth="1"/>
    <col min="12039" max="12063" width="8.7265625" customWidth="1"/>
    <col min="12065" max="12066" width="20.7265625" customWidth="1"/>
    <col min="12118" max="12141" width="9.1796875" customWidth="1"/>
    <col min="12291" max="12291" width="9" customWidth="1"/>
    <col min="12292" max="12292" width="71" customWidth="1"/>
    <col min="12293" max="12293" width="0" hidden="1" customWidth="1"/>
    <col min="12295" max="12319" width="8.7265625" customWidth="1"/>
    <col min="12321" max="12322" width="20.7265625" customWidth="1"/>
    <col min="12374" max="12397" width="9.1796875" customWidth="1"/>
    <col min="12547" max="12547" width="9" customWidth="1"/>
    <col min="12548" max="12548" width="71" customWidth="1"/>
    <col min="12549" max="12549" width="0" hidden="1" customWidth="1"/>
    <col min="12551" max="12575" width="8.7265625" customWidth="1"/>
    <col min="12577" max="12578" width="20.7265625" customWidth="1"/>
    <col min="12630" max="12653" width="9.1796875" customWidth="1"/>
    <col min="12803" max="12803" width="9" customWidth="1"/>
    <col min="12804" max="12804" width="71" customWidth="1"/>
    <col min="12805" max="12805" width="0" hidden="1" customWidth="1"/>
    <col min="12807" max="12831" width="8.7265625" customWidth="1"/>
    <col min="12833" max="12834" width="20.7265625" customWidth="1"/>
    <col min="12886" max="12909" width="9.1796875" customWidth="1"/>
    <col min="13059" max="13059" width="9" customWidth="1"/>
    <col min="13060" max="13060" width="71" customWidth="1"/>
    <col min="13061" max="13061" width="0" hidden="1" customWidth="1"/>
    <col min="13063" max="13087" width="8.7265625" customWidth="1"/>
    <col min="13089" max="13090" width="20.7265625" customWidth="1"/>
    <col min="13142" max="13165" width="9.1796875" customWidth="1"/>
    <col min="13315" max="13315" width="9" customWidth="1"/>
    <col min="13316" max="13316" width="71" customWidth="1"/>
    <col min="13317" max="13317" width="0" hidden="1" customWidth="1"/>
    <col min="13319" max="13343" width="8.7265625" customWidth="1"/>
    <col min="13345" max="13346" width="20.7265625" customWidth="1"/>
    <col min="13398" max="13421" width="9.1796875" customWidth="1"/>
    <col min="13571" max="13571" width="9" customWidth="1"/>
    <col min="13572" max="13572" width="71" customWidth="1"/>
    <col min="13573" max="13573" width="0" hidden="1" customWidth="1"/>
    <col min="13575" max="13599" width="8.7265625" customWidth="1"/>
    <col min="13601" max="13602" width="20.7265625" customWidth="1"/>
    <col min="13654" max="13677" width="9.1796875" customWidth="1"/>
    <col min="13827" max="13827" width="9" customWidth="1"/>
    <col min="13828" max="13828" width="71" customWidth="1"/>
    <col min="13829" max="13829" width="0" hidden="1" customWidth="1"/>
    <col min="13831" max="13855" width="8.7265625" customWidth="1"/>
    <col min="13857" max="13858" width="20.7265625" customWidth="1"/>
    <col min="13910" max="13933" width="9.1796875" customWidth="1"/>
    <col min="14083" max="14083" width="9" customWidth="1"/>
    <col min="14084" max="14084" width="71" customWidth="1"/>
    <col min="14085" max="14085" width="0" hidden="1" customWidth="1"/>
    <col min="14087" max="14111" width="8.7265625" customWidth="1"/>
    <col min="14113" max="14114" width="20.7265625" customWidth="1"/>
    <col min="14166" max="14189" width="9.1796875" customWidth="1"/>
    <col min="14339" max="14339" width="9" customWidth="1"/>
    <col min="14340" max="14340" width="71" customWidth="1"/>
    <col min="14341" max="14341" width="0" hidden="1" customWidth="1"/>
    <col min="14343" max="14367" width="8.7265625" customWidth="1"/>
    <col min="14369" max="14370" width="20.7265625" customWidth="1"/>
    <col min="14422" max="14445" width="9.1796875" customWidth="1"/>
    <col min="14595" max="14595" width="9" customWidth="1"/>
    <col min="14596" max="14596" width="71" customWidth="1"/>
    <col min="14597" max="14597" width="0" hidden="1" customWidth="1"/>
    <col min="14599" max="14623" width="8.7265625" customWidth="1"/>
    <col min="14625" max="14626" width="20.7265625" customWidth="1"/>
    <col min="14678" max="14701" width="9.1796875" customWidth="1"/>
    <col min="14851" max="14851" width="9" customWidth="1"/>
    <col min="14852" max="14852" width="71" customWidth="1"/>
    <col min="14853" max="14853" width="0" hidden="1" customWidth="1"/>
    <col min="14855" max="14879" width="8.7265625" customWidth="1"/>
    <col min="14881" max="14882" width="20.7265625" customWidth="1"/>
    <col min="14934" max="14957" width="9.1796875" customWidth="1"/>
    <col min="15107" max="15107" width="9" customWidth="1"/>
    <col min="15108" max="15108" width="71" customWidth="1"/>
    <col min="15109" max="15109" width="0" hidden="1" customWidth="1"/>
    <col min="15111" max="15135" width="8.7265625" customWidth="1"/>
    <col min="15137" max="15138" width="20.7265625" customWidth="1"/>
    <col min="15190" max="15213" width="9.1796875" customWidth="1"/>
    <col min="15363" max="15363" width="9" customWidth="1"/>
    <col min="15364" max="15364" width="71" customWidth="1"/>
    <col min="15365" max="15365" width="0" hidden="1" customWidth="1"/>
    <col min="15367" max="15391" width="8.7265625" customWidth="1"/>
    <col min="15393" max="15394" width="20.7265625" customWidth="1"/>
    <col min="15446" max="15469" width="9.1796875" customWidth="1"/>
    <col min="15619" max="15619" width="9" customWidth="1"/>
    <col min="15620" max="15620" width="71" customWidth="1"/>
    <col min="15621" max="15621" width="0" hidden="1" customWidth="1"/>
    <col min="15623" max="15647" width="8.7265625" customWidth="1"/>
    <col min="15649" max="15650" width="20.7265625" customWidth="1"/>
    <col min="15702" max="15725" width="9.1796875" customWidth="1"/>
    <col min="15875" max="15875" width="9" customWidth="1"/>
    <col min="15876" max="15876" width="71" customWidth="1"/>
    <col min="15877" max="15877" width="0" hidden="1" customWidth="1"/>
    <col min="15879" max="15903" width="8.7265625" customWidth="1"/>
    <col min="15905" max="15906" width="20.7265625" customWidth="1"/>
    <col min="15958" max="15981" width="9.1796875" customWidth="1"/>
    <col min="16131" max="16131" width="9" customWidth="1"/>
    <col min="16132" max="16132" width="71" customWidth="1"/>
    <col min="16133" max="16133" width="0" hidden="1" customWidth="1"/>
    <col min="16135" max="16159" width="8.7265625" customWidth="1"/>
    <col min="16161" max="16162" width="20.7265625" customWidth="1"/>
    <col min="16214" max="16237" width="9.1796875" customWidth="1"/>
  </cols>
  <sheetData>
    <row r="1" spans="1:34" s="27" customFormat="1" ht="15" customHeight="1">
      <c r="A1" s="47"/>
      <c r="B1" s="48" t="s">
        <v>14</v>
      </c>
      <c r="C1" s="14" t="s">
        <v>15</v>
      </c>
      <c r="D1" s="25" t="s">
        <v>16</v>
      </c>
      <c r="E1" s="26">
        <v>1990</v>
      </c>
      <c r="F1" s="26">
        <f>E1+1</f>
        <v>1991</v>
      </c>
      <c r="G1" s="26">
        <f t="shared" ref="G1:AF1" si="0">F1+1</f>
        <v>1992</v>
      </c>
      <c r="H1" s="26">
        <f t="shared" si="0"/>
        <v>1993</v>
      </c>
      <c r="I1" s="26">
        <f t="shared" si="0"/>
        <v>1994</v>
      </c>
      <c r="J1" s="26">
        <f t="shared" si="0"/>
        <v>1995</v>
      </c>
      <c r="K1" s="26">
        <f t="shared" si="0"/>
        <v>1996</v>
      </c>
      <c r="L1" s="26">
        <f t="shared" si="0"/>
        <v>1997</v>
      </c>
      <c r="M1" s="26">
        <f t="shared" si="0"/>
        <v>1998</v>
      </c>
      <c r="N1" s="26">
        <f t="shared" si="0"/>
        <v>1999</v>
      </c>
      <c r="O1" s="26">
        <f t="shared" si="0"/>
        <v>2000</v>
      </c>
      <c r="P1" s="26">
        <f t="shared" si="0"/>
        <v>2001</v>
      </c>
      <c r="Q1" s="26">
        <f t="shared" si="0"/>
        <v>2002</v>
      </c>
      <c r="R1" s="26">
        <f t="shared" si="0"/>
        <v>2003</v>
      </c>
      <c r="S1" s="26">
        <f t="shared" si="0"/>
        <v>2004</v>
      </c>
      <c r="T1" s="26">
        <f t="shared" si="0"/>
        <v>2005</v>
      </c>
      <c r="U1" s="26">
        <f t="shared" si="0"/>
        <v>2006</v>
      </c>
      <c r="V1" s="26">
        <f t="shared" si="0"/>
        <v>2007</v>
      </c>
      <c r="W1" s="26">
        <f t="shared" si="0"/>
        <v>2008</v>
      </c>
      <c r="X1" s="26">
        <f t="shared" si="0"/>
        <v>2009</v>
      </c>
      <c r="Y1" s="26">
        <f t="shared" si="0"/>
        <v>2010</v>
      </c>
      <c r="Z1" s="26">
        <f t="shared" si="0"/>
        <v>2011</v>
      </c>
      <c r="AA1" s="26">
        <f t="shared" si="0"/>
        <v>2012</v>
      </c>
      <c r="AB1" s="26">
        <f t="shared" si="0"/>
        <v>2013</v>
      </c>
      <c r="AC1" s="26">
        <f t="shared" si="0"/>
        <v>2014</v>
      </c>
      <c r="AD1" s="26">
        <f t="shared" si="0"/>
        <v>2015</v>
      </c>
      <c r="AE1" s="26">
        <f t="shared" si="0"/>
        <v>2016</v>
      </c>
      <c r="AF1" s="26">
        <f t="shared" si="0"/>
        <v>2017</v>
      </c>
      <c r="AG1" s="25" t="s">
        <v>17</v>
      </c>
      <c r="AH1" s="25" t="s">
        <v>18</v>
      </c>
    </row>
    <row r="2" spans="1:34" ht="18" customHeight="1">
      <c r="A2" s="263" t="s">
        <v>19</v>
      </c>
      <c r="B2" s="262" t="s">
        <v>20</v>
      </c>
      <c r="D2" s="31"/>
      <c r="E2" s="32"/>
      <c r="F2" s="32"/>
      <c r="G2" s="32"/>
      <c r="H2" s="32"/>
      <c r="I2" s="32"/>
      <c r="J2" s="32"/>
      <c r="K2" s="32"/>
      <c r="L2" s="32"/>
      <c r="M2" s="32"/>
      <c r="N2" s="32"/>
      <c r="O2" s="32"/>
      <c r="P2" s="32"/>
      <c r="Q2" s="32"/>
      <c r="R2" s="32"/>
      <c r="S2" s="32"/>
      <c r="T2" s="32"/>
      <c r="U2" s="32"/>
      <c r="V2" s="32"/>
      <c r="W2" s="32"/>
      <c r="X2" s="32"/>
      <c r="Y2" s="32"/>
      <c r="Z2" s="32"/>
      <c r="AA2" s="32"/>
      <c r="AB2" s="32"/>
      <c r="AC2" s="32"/>
      <c r="AG2" s="29"/>
      <c r="AH2" s="29"/>
    </row>
    <row r="3" spans="1:34">
      <c r="A3" s="47" t="s">
        <v>21</v>
      </c>
      <c r="B3" s="49" t="s">
        <v>22</v>
      </c>
      <c r="C3" s="50"/>
      <c r="D3" s="51"/>
      <c r="E3" s="52"/>
      <c r="F3" s="52"/>
      <c r="G3" s="52"/>
      <c r="H3" s="52"/>
      <c r="I3" s="52"/>
      <c r="J3" s="52"/>
      <c r="K3" s="52"/>
      <c r="L3" s="52"/>
      <c r="M3" s="52"/>
      <c r="N3" s="52"/>
      <c r="O3" s="52"/>
      <c r="P3" s="52"/>
      <c r="Q3" s="52"/>
      <c r="R3" s="52"/>
      <c r="S3" s="52"/>
      <c r="T3" s="52"/>
      <c r="U3" s="52"/>
      <c r="V3" s="52"/>
      <c r="W3" s="52"/>
      <c r="X3" s="52"/>
      <c r="Y3" s="52"/>
      <c r="Z3" s="52"/>
      <c r="AA3" s="52"/>
      <c r="AB3" s="52"/>
      <c r="AC3" s="53"/>
      <c r="AD3" s="53"/>
      <c r="AE3" s="53"/>
      <c r="AF3" s="53"/>
      <c r="AG3" s="33"/>
      <c r="AH3" s="33"/>
    </row>
    <row r="4" spans="1:34">
      <c r="A4" s="34" t="b">
        <v>1</v>
      </c>
      <c r="B4" s="35" t="s">
        <v>23</v>
      </c>
      <c r="C4" s="30" t="s">
        <v>24</v>
      </c>
      <c r="D4" s="36" t="s">
        <v>25</v>
      </c>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37" t="s">
        <v>26</v>
      </c>
      <c r="AH4" s="37"/>
    </row>
    <row r="5" spans="1:34" outlineLevel="1">
      <c r="A5" s="34"/>
      <c r="B5" s="114" t="s">
        <v>27</v>
      </c>
      <c r="C5" s="30" t="s">
        <v>28</v>
      </c>
      <c r="D5" s="36" t="s">
        <v>25</v>
      </c>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37" t="s">
        <v>29</v>
      </c>
      <c r="AH5" s="37"/>
    </row>
    <row r="6" spans="1:34" outlineLevel="1">
      <c r="A6" s="34"/>
      <c r="B6" s="114" t="s">
        <v>30</v>
      </c>
      <c r="C6" s="30" t="s">
        <v>31</v>
      </c>
      <c r="D6" s="36" t="s">
        <v>25</v>
      </c>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37" t="s">
        <v>29</v>
      </c>
      <c r="AH6" s="37"/>
    </row>
    <row r="7" spans="1:34">
      <c r="A7" s="34" t="b">
        <v>1</v>
      </c>
      <c r="B7" s="35" t="s">
        <v>32</v>
      </c>
      <c r="C7" s="30" t="s">
        <v>33</v>
      </c>
      <c r="D7" s="36" t="s">
        <v>25</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37" t="s">
        <v>26</v>
      </c>
      <c r="AH7" s="37"/>
    </row>
    <row r="8" spans="1:34">
      <c r="A8" s="34" t="b">
        <v>1</v>
      </c>
      <c r="B8" s="114" t="s">
        <v>34</v>
      </c>
      <c r="C8" s="30" t="s">
        <v>35</v>
      </c>
      <c r="D8" s="36" t="s">
        <v>25</v>
      </c>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37" t="s">
        <v>36</v>
      </c>
      <c r="AH8" s="37"/>
    </row>
    <row r="9" spans="1:34">
      <c r="A9" s="34"/>
      <c r="B9" s="114" t="s">
        <v>37</v>
      </c>
      <c r="D9" s="36" t="s">
        <v>25</v>
      </c>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89" t="s">
        <v>38</v>
      </c>
      <c r="AH9" s="37"/>
    </row>
    <row r="10" spans="1:34">
      <c r="A10" s="34"/>
      <c r="B10" s="114" t="s">
        <v>39</v>
      </c>
      <c r="D10" s="36" t="s">
        <v>25</v>
      </c>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89" t="s">
        <v>38</v>
      </c>
      <c r="AH10" s="37"/>
    </row>
    <row r="11" spans="1:34">
      <c r="A11" s="34"/>
      <c r="B11" s="35"/>
      <c r="D11" s="36"/>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3"/>
      <c r="AG11" s="35"/>
      <c r="AH11" s="35"/>
    </row>
    <row r="12" spans="1:34">
      <c r="A12" s="34" t="b">
        <v>1</v>
      </c>
      <c r="B12" s="242" t="s">
        <v>40</v>
      </c>
      <c r="C12" s="30" t="s">
        <v>41</v>
      </c>
      <c r="D12" s="36" t="s">
        <v>42</v>
      </c>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15" t="s">
        <v>43</v>
      </c>
      <c r="AH12" s="229"/>
    </row>
    <row r="13" spans="1:34">
      <c r="A13" s="34" t="b">
        <v>1</v>
      </c>
      <c r="B13" s="242" t="s">
        <v>44</v>
      </c>
      <c r="C13" s="30" t="s">
        <v>45</v>
      </c>
      <c r="D13" s="36" t="s">
        <v>42</v>
      </c>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15" t="s">
        <v>43</v>
      </c>
      <c r="AH13" s="39"/>
    </row>
    <row r="14" spans="1:34">
      <c r="A14" s="34"/>
      <c r="B14" s="245" t="s">
        <v>46</v>
      </c>
      <c r="C14" s="30" t="s">
        <v>47</v>
      </c>
      <c r="D14" s="36" t="s">
        <v>42</v>
      </c>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15" t="s">
        <v>43</v>
      </c>
      <c r="AH14" s="39"/>
    </row>
    <row r="15" spans="1:34">
      <c r="A15" s="34"/>
      <c r="B15" s="245" t="s">
        <v>48</v>
      </c>
      <c r="C15" s="30" t="s">
        <v>49</v>
      </c>
      <c r="D15" s="36" t="s">
        <v>50</v>
      </c>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15" t="s">
        <v>43</v>
      </c>
      <c r="AH15" s="37"/>
    </row>
    <row r="16" spans="1:34">
      <c r="A16" s="34" t="b">
        <v>1</v>
      </c>
      <c r="B16" s="245" t="s">
        <v>51</v>
      </c>
      <c r="C16" s="30" t="s">
        <v>52</v>
      </c>
      <c r="D16" s="36" t="s">
        <v>53</v>
      </c>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15" t="s">
        <v>43</v>
      </c>
      <c r="AH16" s="37"/>
    </row>
    <row r="17" spans="1:34">
      <c r="A17" s="34" t="b">
        <v>1</v>
      </c>
      <c r="B17" s="241" t="s">
        <v>54</v>
      </c>
      <c r="C17" s="30" t="s">
        <v>55</v>
      </c>
      <c r="D17" s="40" t="s">
        <v>56</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15" t="s">
        <v>43</v>
      </c>
      <c r="AH17" s="41"/>
    </row>
    <row r="18" spans="1:34">
      <c r="A18" s="34" t="b">
        <v>1</v>
      </c>
      <c r="B18" s="241" t="s">
        <v>57</v>
      </c>
      <c r="C18" s="30" t="s">
        <v>58</v>
      </c>
      <c r="D18" s="40" t="s">
        <v>56</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15" t="s">
        <v>43</v>
      </c>
      <c r="AH18" s="41"/>
    </row>
    <row r="19" spans="1:34">
      <c r="A19" s="34"/>
      <c r="B19" s="35"/>
      <c r="D19" s="36"/>
      <c r="E19" s="165"/>
      <c r="F19" s="165"/>
      <c r="G19" s="165"/>
      <c r="H19" s="165"/>
      <c r="I19" s="165"/>
      <c r="J19" s="165"/>
      <c r="K19" s="165"/>
      <c r="L19" s="165"/>
      <c r="M19" s="165"/>
      <c r="N19" s="165"/>
      <c r="O19" s="165"/>
      <c r="P19" s="165"/>
      <c r="Q19" s="165"/>
      <c r="R19" s="165"/>
      <c r="S19" s="165"/>
      <c r="T19" s="165"/>
      <c r="U19" s="162"/>
      <c r="V19" s="165"/>
      <c r="W19" s="165"/>
      <c r="X19" s="162"/>
      <c r="Y19" s="162"/>
      <c r="Z19" s="162"/>
      <c r="AA19" s="162"/>
      <c r="AB19" s="162"/>
      <c r="AC19" s="163"/>
      <c r="AG19" s="35"/>
      <c r="AH19" s="35"/>
    </row>
    <row r="20" spans="1:34">
      <c r="A20" s="34"/>
      <c r="B20" t="s">
        <v>59</v>
      </c>
      <c r="C20" s="30" t="s">
        <v>60</v>
      </c>
      <c r="D20" s="36" t="s">
        <v>61</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37" t="s">
        <v>62</v>
      </c>
      <c r="AH20" s="39"/>
    </row>
    <row r="21" spans="1:34">
      <c r="A21" s="34"/>
      <c r="B21" t="s">
        <v>63</v>
      </c>
      <c r="C21" s="30" t="s">
        <v>64</v>
      </c>
      <c r="D21" s="36" t="s">
        <v>65</v>
      </c>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37" t="s">
        <v>62</v>
      </c>
      <c r="AH21" s="39"/>
    </row>
    <row r="22" spans="1:34">
      <c r="A22" s="34"/>
      <c r="B22" s="35" t="s">
        <v>66</v>
      </c>
      <c r="C22" s="30" t="s">
        <v>67</v>
      </c>
      <c r="D22" s="36" t="s">
        <v>68</v>
      </c>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37" t="s">
        <v>62</v>
      </c>
      <c r="AH22" s="37"/>
    </row>
    <row r="23" spans="1:34">
      <c r="A23" s="34"/>
      <c r="B23" t="s">
        <v>69</v>
      </c>
      <c r="C23" s="30" t="s">
        <v>70</v>
      </c>
      <c r="D23" s="36" t="s">
        <v>71</v>
      </c>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37" t="s">
        <v>62</v>
      </c>
      <c r="AH23" s="37"/>
    </row>
    <row r="24" spans="1:34" ht="12.75" customHeight="1">
      <c r="A24" s="42"/>
      <c r="B24" s="29"/>
      <c r="D24" s="43"/>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7"/>
      <c r="AG24" s="29"/>
      <c r="AH24" s="29"/>
    </row>
    <row r="25" spans="1:34">
      <c r="A25" s="34" t="b">
        <v>1</v>
      </c>
      <c r="B25" s="245" t="s">
        <v>72</v>
      </c>
      <c r="C25" s="30" t="s">
        <v>73</v>
      </c>
      <c r="D25" s="36" t="s">
        <v>53</v>
      </c>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G25" s="38" t="s">
        <v>43</v>
      </c>
      <c r="AH25" s="37"/>
    </row>
    <row r="26" spans="1:34">
      <c r="A26" s="34"/>
      <c r="B26" s="245" t="s">
        <v>74</v>
      </c>
      <c r="C26" s="30" t="s">
        <v>75</v>
      </c>
      <c r="D26" s="36" t="s">
        <v>53</v>
      </c>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G26" s="38" t="s">
        <v>43</v>
      </c>
      <c r="AH26" s="37"/>
    </row>
    <row r="27" spans="1:34" ht="12.75" customHeight="1">
      <c r="A27" s="28"/>
      <c r="B27" s="29"/>
      <c r="D27" s="31"/>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7"/>
      <c r="AG27" s="29"/>
      <c r="AH27" s="29"/>
    </row>
    <row r="28" spans="1:34" ht="12.75" customHeight="1">
      <c r="A28" s="47" t="s">
        <v>76</v>
      </c>
      <c r="B28" s="54" t="s">
        <v>77</v>
      </c>
      <c r="C28" s="50"/>
      <c r="D28" s="55"/>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9"/>
      <c r="AD28" s="169"/>
      <c r="AE28" s="169"/>
      <c r="AF28" s="169"/>
      <c r="AG28" s="44"/>
      <c r="AH28" s="44"/>
    </row>
    <row r="29" spans="1:34" ht="12.75" customHeight="1">
      <c r="A29" s="28"/>
      <c r="B29" t="s">
        <v>78</v>
      </c>
      <c r="C29" s="30" t="s">
        <v>79</v>
      </c>
      <c r="D29" s="286" t="s">
        <v>80</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45" t="s">
        <v>62</v>
      </c>
      <c r="AH29" s="45"/>
    </row>
    <row r="30" spans="1:34" ht="12.75" customHeight="1">
      <c r="A30" s="28"/>
      <c r="B30" t="s">
        <v>81</v>
      </c>
      <c r="C30" s="30" t="s">
        <v>82</v>
      </c>
      <c r="D30" s="286"/>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45" t="s">
        <v>62</v>
      </c>
      <c r="AH30" s="45"/>
    </row>
    <row r="31" spans="1:34" ht="12.75" customHeight="1">
      <c r="A31" s="28"/>
      <c r="B31" t="s">
        <v>83</v>
      </c>
      <c r="C31" s="30" t="s">
        <v>84</v>
      </c>
      <c r="D31" s="286"/>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45" t="s">
        <v>62</v>
      </c>
      <c r="AH31" s="45"/>
    </row>
    <row r="32" spans="1:34" ht="12.75" customHeight="1">
      <c r="A32" s="28"/>
      <c r="B32" t="s">
        <v>85</v>
      </c>
      <c r="C32" s="30" t="s">
        <v>86</v>
      </c>
      <c r="D32" s="286"/>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45" t="s">
        <v>62</v>
      </c>
      <c r="AH32" s="45"/>
    </row>
    <row r="33" spans="1:34" ht="12.75" customHeight="1">
      <c r="A33" s="28"/>
      <c r="B33" t="s">
        <v>87</v>
      </c>
      <c r="C33" s="30" t="s">
        <v>88</v>
      </c>
      <c r="D33" s="286"/>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45" t="s">
        <v>62</v>
      </c>
      <c r="AH33" s="45"/>
    </row>
    <row r="34" spans="1:34" ht="12.75" customHeight="1">
      <c r="A34" s="28"/>
      <c r="B34" t="s">
        <v>89</v>
      </c>
      <c r="D34" s="286"/>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45" t="s">
        <v>62</v>
      </c>
      <c r="AH34" s="29"/>
    </row>
    <row r="35" spans="1:34" ht="12.75" customHeight="1">
      <c r="A35" s="47" t="s">
        <v>90</v>
      </c>
      <c r="B35" s="54" t="s">
        <v>91</v>
      </c>
      <c r="C35" s="50"/>
      <c r="D35" s="55"/>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2"/>
      <c r="AD35" s="172"/>
      <c r="AE35" s="172"/>
      <c r="AF35" s="172"/>
      <c r="AG35" s="44"/>
      <c r="AH35" s="44"/>
    </row>
    <row r="36" spans="1:34" ht="12.75" customHeight="1">
      <c r="A36" s="28"/>
      <c r="B36" t="s">
        <v>92</v>
      </c>
      <c r="C36" s="30" t="s">
        <v>93</v>
      </c>
      <c r="D36" s="31"/>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45" t="s">
        <v>62</v>
      </c>
      <c r="AH36" s="45"/>
    </row>
    <row r="37" spans="1:34" ht="12.75" customHeight="1">
      <c r="A37" s="47" t="s">
        <v>94</v>
      </c>
      <c r="B37" s="54" t="s">
        <v>95</v>
      </c>
      <c r="C37" s="50"/>
      <c r="D37" s="55"/>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2"/>
      <c r="AD37" s="172"/>
      <c r="AE37" s="172"/>
      <c r="AF37" s="172"/>
      <c r="AG37" s="44"/>
      <c r="AH37" s="44"/>
    </row>
    <row r="38" spans="1:34" ht="15" customHeight="1">
      <c r="A38" s="150"/>
      <c r="B38" s="187" t="s">
        <v>96</v>
      </c>
      <c r="C38" s="151"/>
      <c r="D38" s="152"/>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row>
    <row r="39" spans="1:34" ht="15" customHeight="1">
      <c r="B39" s="61" t="s">
        <v>97</v>
      </c>
      <c r="D39" s="286" t="s">
        <v>80</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45" t="s">
        <v>62</v>
      </c>
    </row>
    <row r="40" spans="1:34">
      <c r="B40" s="61" t="s">
        <v>98</v>
      </c>
      <c r="D40" s="286"/>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45" t="s">
        <v>62</v>
      </c>
    </row>
    <row r="41" spans="1:34">
      <c r="B41" s="61" t="s">
        <v>99</v>
      </c>
      <c r="D41" s="286"/>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45" t="s">
        <v>62</v>
      </c>
    </row>
    <row r="42" spans="1:34">
      <c r="B42" s="61" t="s">
        <v>100</v>
      </c>
      <c r="D42" s="286"/>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45" t="s">
        <v>62</v>
      </c>
    </row>
    <row r="43" spans="1:34">
      <c r="A43" s="150"/>
      <c r="B43" s="187" t="s">
        <v>101</v>
      </c>
      <c r="C43" s="151"/>
      <c r="D43" s="152"/>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45"/>
    </row>
    <row r="44" spans="1:34">
      <c r="B44" s="230" t="s">
        <v>102</v>
      </c>
      <c r="C44" s="231"/>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115" t="s">
        <v>43</v>
      </c>
    </row>
    <row r="45" spans="1:34">
      <c r="B45" s="230" t="s">
        <v>103</v>
      </c>
      <c r="C45" s="231"/>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45"/>
    </row>
    <row r="46" spans="1:34">
      <c r="B46" s="230" t="s">
        <v>104</v>
      </c>
      <c r="C46" s="231"/>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45"/>
    </row>
    <row r="47" spans="1:34">
      <c r="B47" s="230" t="s">
        <v>105</v>
      </c>
      <c r="C47" s="231"/>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45"/>
    </row>
    <row r="48" spans="1:34">
      <c r="B48" s="230" t="s">
        <v>106</v>
      </c>
      <c r="C48" s="231"/>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45"/>
    </row>
    <row r="49" spans="1:33">
      <c r="B49" s="230" t="s">
        <v>107</v>
      </c>
      <c r="C49" s="231"/>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45"/>
    </row>
    <row r="50" spans="1:33">
      <c r="B50" s="230" t="s">
        <v>108</v>
      </c>
      <c r="C50" s="231"/>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45"/>
    </row>
    <row r="51" spans="1:33">
      <c r="B51" s="230" t="s">
        <v>109</v>
      </c>
      <c r="C51" s="231"/>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45"/>
    </row>
    <row r="52" spans="1:33">
      <c r="B52" s="230" t="s">
        <v>110</v>
      </c>
      <c r="C52" s="231"/>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45"/>
    </row>
    <row r="53" spans="1:33">
      <c r="B53" s="230" t="s">
        <v>111</v>
      </c>
      <c r="C53" s="231"/>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45"/>
    </row>
    <row r="54" spans="1:33">
      <c r="B54" s="230" t="s">
        <v>112</v>
      </c>
      <c r="C54" s="231"/>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45"/>
    </row>
    <row r="55" spans="1:33">
      <c r="B55" s="230" t="s">
        <v>113</v>
      </c>
      <c r="C55" s="231"/>
      <c r="D55" s="232"/>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45"/>
    </row>
    <row r="56" spans="1:33">
      <c r="B56" s="230" t="s">
        <v>114</v>
      </c>
      <c r="C56" s="231"/>
      <c r="D56" s="232"/>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45"/>
    </row>
    <row r="57" spans="1:33">
      <c r="A57" s="150"/>
      <c r="B57" s="187" t="s">
        <v>115</v>
      </c>
      <c r="C57" s="151"/>
      <c r="D57" s="152"/>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45"/>
    </row>
    <row r="58" spans="1:33">
      <c r="B58" s="230" t="s">
        <v>102</v>
      </c>
      <c r="C58" s="231"/>
      <c r="D58" s="232"/>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115" t="s">
        <v>43</v>
      </c>
    </row>
    <row r="59" spans="1:33">
      <c r="B59" s="230" t="s">
        <v>103</v>
      </c>
      <c r="C59" s="231"/>
      <c r="D59" s="232"/>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45"/>
    </row>
    <row r="60" spans="1:33">
      <c r="B60" s="230" t="s">
        <v>104</v>
      </c>
      <c r="C60" s="231"/>
      <c r="D60" s="232"/>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45"/>
    </row>
    <row r="61" spans="1:33">
      <c r="B61" s="230" t="s">
        <v>105</v>
      </c>
      <c r="C61" s="231"/>
      <c r="D61" s="232"/>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45"/>
    </row>
    <row r="62" spans="1:33">
      <c r="B62" s="230" t="s">
        <v>106</v>
      </c>
      <c r="C62" s="231"/>
      <c r="D62" s="232"/>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45"/>
    </row>
    <row r="63" spans="1:33">
      <c r="B63" s="230" t="s">
        <v>107</v>
      </c>
      <c r="C63" s="231"/>
      <c r="D63" s="232"/>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45"/>
    </row>
    <row r="64" spans="1:33">
      <c r="B64" s="230" t="s">
        <v>108</v>
      </c>
      <c r="C64" s="231"/>
      <c r="D64" s="232"/>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45"/>
    </row>
    <row r="65" spans="1:34">
      <c r="B65" s="230" t="s">
        <v>109</v>
      </c>
      <c r="C65" s="231"/>
      <c r="D65" s="232"/>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45"/>
    </row>
    <row r="66" spans="1:34">
      <c r="B66" s="230" t="s">
        <v>110</v>
      </c>
      <c r="C66" s="231"/>
      <c r="D66" s="232"/>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45"/>
    </row>
    <row r="67" spans="1:34">
      <c r="B67" s="230" t="s">
        <v>111</v>
      </c>
      <c r="C67" s="231"/>
      <c r="D67" s="232"/>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45"/>
    </row>
    <row r="68" spans="1:34">
      <c r="B68" s="230" t="s">
        <v>112</v>
      </c>
      <c r="C68" s="231"/>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45"/>
    </row>
    <row r="69" spans="1:34">
      <c r="B69" s="230" t="s">
        <v>113</v>
      </c>
      <c r="C69" s="231"/>
      <c r="D69" s="232"/>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45"/>
    </row>
    <row r="70" spans="1:34">
      <c r="B70" s="230" t="s">
        <v>114</v>
      </c>
      <c r="C70" s="231"/>
      <c r="D70" s="232"/>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45"/>
    </row>
    <row r="71" spans="1:34">
      <c r="A71" s="150"/>
      <c r="B71" s="187" t="s">
        <v>116</v>
      </c>
      <c r="C71" s="151"/>
      <c r="D71" s="153"/>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H71" s="45"/>
    </row>
    <row r="72" spans="1:34">
      <c r="B72" s="230" t="s">
        <v>117</v>
      </c>
      <c r="C72" s="231"/>
      <c r="D72" s="287" t="s">
        <v>118</v>
      </c>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115" t="s">
        <v>43</v>
      </c>
      <c r="AH72" s="288" t="s">
        <v>43</v>
      </c>
    </row>
    <row r="73" spans="1:34">
      <c r="B73" s="235" t="s">
        <v>119</v>
      </c>
      <c r="C73" s="231"/>
      <c r="D73" s="287"/>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H73" s="288"/>
    </row>
    <row r="74" spans="1:34">
      <c r="B74" s="235" t="s">
        <v>120</v>
      </c>
      <c r="C74" s="231"/>
      <c r="D74" s="287"/>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H74" s="288"/>
    </row>
    <row r="75" spans="1:34">
      <c r="B75" s="235" t="s">
        <v>121</v>
      </c>
      <c r="C75" s="231"/>
      <c r="D75" s="287"/>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H75" s="288"/>
    </row>
    <row r="76" spans="1:34">
      <c r="B76" s="235" t="s">
        <v>122</v>
      </c>
      <c r="C76" s="231"/>
      <c r="D76" s="287"/>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H76" s="288"/>
    </row>
    <row r="77" spans="1:34">
      <c r="B77" s="235" t="s">
        <v>123</v>
      </c>
      <c r="C77" s="231"/>
      <c r="D77" s="287"/>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H77" s="288"/>
    </row>
    <row r="78" spans="1:34">
      <c r="B78" s="235" t="s">
        <v>124</v>
      </c>
      <c r="C78" s="231"/>
      <c r="D78" s="287"/>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H78" s="288"/>
    </row>
    <row r="79" spans="1:34">
      <c r="B79" s="235" t="s">
        <v>125</v>
      </c>
      <c r="C79" s="231"/>
      <c r="D79" s="287"/>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H79" s="288"/>
    </row>
    <row r="80" spans="1:34">
      <c r="B80" s="235" t="s">
        <v>126</v>
      </c>
      <c r="C80" s="231"/>
      <c r="D80" s="287"/>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H80" s="288"/>
    </row>
    <row r="81" spans="1:34">
      <c r="B81" s="235" t="s">
        <v>127</v>
      </c>
      <c r="C81" s="231"/>
      <c r="D81" s="287"/>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H81" s="288"/>
    </row>
    <row r="82" spans="1:34">
      <c r="B82" s="235" t="s">
        <v>128</v>
      </c>
      <c r="C82" s="231"/>
      <c r="D82" s="287"/>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H82" s="288"/>
    </row>
    <row r="83" spans="1:34">
      <c r="B83" s="235" t="s">
        <v>129</v>
      </c>
      <c r="C83" s="231"/>
      <c r="D83" s="287"/>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H83" s="288"/>
    </row>
    <row r="84" spans="1:34">
      <c r="B84" s="237" t="s">
        <v>130</v>
      </c>
      <c r="C84" s="231"/>
      <c r="D84" s="287"/>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H84" s="288"/>
    </row>
    <row r="85" spans="1:34">
      <c r="B85" s="237" t="s">
        <v>131</v>
      </c>
      <c r="C85" s="231"/>
      <c r="D85" s="287"/>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H85" s="288"/>
    </row>
    <row r="86" spans="1:34">
      <c r="B86" s="235" t="s">
        <v>132</v>
      </c>
      <c r="C86" s="231"/>
      <c r="D86" s="232"/>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H86" s="116"/>
    </row>
    <row r="87" spans="1:34">
      <c r="B87" s="235" t="s">
        <v>133</v>
      </c>
      <c r="C87" s="231"/>
      <c r="D87" s="232"/>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H87" s="116"/>
    </row>
    <row r="88" spans="1:34">
      <c r="B88" s="235" t="s">
        <v>134</v>
      </c>
      <c r="C88" s="231"/>
      <c r="D88" s="232"/>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H88" s="116"/>
    </row>
    <row r="89" spans="1:34">
      <c r="B89" s="230" t="s">
        <v>135</v>
      </c>
      <c r="C89" s="231"/>
      <c r="D89" s="232"/>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H89" s="116"/>
    </row>
    <row r="90" spans="1:34">
      <c r="B90" s="230" t="s">
        <v>136</v>
      </c>
      <c r="C90" s="231"/>
      <c r="D90" s="232"/>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H90" s="116"/>
    </row>
    <row r="91" spans="1:34">
      <c r="B91" s="230" t="s">
        <v>137</v>
      </c>
      <c r="C91" s="231"/>
      <c r="D91" s="232"/>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H91" s="116"/>
    </row>
    <row r="92" spans="1:34">
      <c r="A92" s="150"/>
      <c r="B92" s="187" t="s">
        <v>138</v>
      </c>
      <c r="C92" s="151"/>
      <c r="D92" s="15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H92" s="116"/>
    </row>
    <row r="93" spans="1:34">
      <c r="B93" s="61" t="s">
        <v>139</v>
      </c>
      <c r="D93" s="179"/>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H93" s="116"/>
    </row>
    <row r="94" spans="1:34">
      <c r="B94" s="61"/>
      <c r="D94" s="179"/>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62"/>
      <c r="AD94" s="162"/>
      <c r="AE94" s="174"/>
      <c r="AF94" s="174"/>
      <c r="AH94" s="116"/>
    </row>
    <row r="95" spans="1:34">
      <c r="A95" s="150"/>
      <c r="B95" s="187" t="s">
        <v>140</v>
      </c>
      <c r="C95" s="151"/>
      <c r="D95" s="15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H95" s="45"/>
    </row>
    <row r="96" spans="1:34">
      <c r="B96" s="238" t="s">
        <v>117</v>
      </c>
      <c r="C96" s="231"/>
      <c r="D96" s="287" t="s">
        <v>118</v>
      </c>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115" t="s">
        <v>43</v>
      </c>
      <c r="AH96" s="288" t="s">
        <v>43</v>
      </c>
    </row>
    <row r="97" spans="2:34">
      <c r="B97" s="235" t="s">
        <v>119</v>
      </c>
      <c r="C97" s="231"/>
      <c r="D97" s="287"/>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H97" s="288"/>
    </row>
    <row r="98" spans="2:34">
      <c r="B98" s="235" t="s">
        <v>120</v>
      </c>
      <c r="C98" s="231"/>
      <c r="D98" s="287"/>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H98" s="288"/>
    </row>
    <row r="99" spans="2:34">
      <c r="B99" s="235" t="s">
        <v>121</v>
      </c>
      <c r="C99" s="231"/>
      <c r="D99" s="287"/>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H99" s="288"/>
    </row>
    <row r="100" spans="2:34">
      <c r="B100" s="235" t="s">
        <v>122</v>
      </c>
      <c r="C100" s="231"/>
      <c r="D100" s="287"/>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H100" s="288"/>
    </row>
    <row r="101" spans="2:34">
      <c r="B101" s="235" t="s">
        <v>123</v>
      </c>
      <c r="C101" s="231"/>
      <c r="D101" s="287"/>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H101" s="288"/>
    </row>
    <row r="102" spans="2:34">
      <c r="B102" s="235" t="s">
        <v>124</v>
      </c>
      <c r="C102" s="231"/>
      <c r="D102" s="287"/>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H102" s="288"/>
    </row>
    <row r="103" spans="2:34">
      <c r="B103" s="235" t="s">
        <v>125</v>
      </c>
      <c r="C103" s="231"/>
      <c r="D103" s="287"/>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H103" s="288"/>
    </row>
    <row r="104" spans="2:34">
      <c r="B104" s="235" t="s">
        <v>126</v>
      </c>
      <c r="C104" s="231"/>
      <c r="D104" s="287"/>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H104" s="288"/>
    </row>
    <row r="105" spans="2:34">
      <c r="B105" s="235" t="s">
        <v>127</v>
      </c>
      <c r="C105" s="231"/>
      <c r="D105" s="287"/>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H105" s="288"/>
    </row>
    <row r="106" spans="2:34">
      <c r="B106" s="235" t="s">
        <v>128</v>
      </c>
      <c r="C106" s="231"/>
      <c r="D106" s="287"/>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H106" s="288"/>
    </row>
    <row r="107" spans="2:34">
      <c r="B107" s="235" t="s">
        <v>129</v>
      </c>
      <c r="C107" s="231"/>
      <c r="D107" s="287"/>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H107" s="288"/>
    </row>
    <row r="108" spans="2:34">
      <c r="B108" s="237" t="s">
        <v>130</v>
      </c>
      <c r="C108" s="231"/>
      <c r="D108" s="287"/>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H108" s="288"/>
    </row>
    <row r="109" spans="2:34">
      <c r="B109" s="237" t="s">
        <v>131</v>
      </c>
      <c r="C109" s="231"/>
      <c r="D109" s="287"/>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H109" s="288"/>
    </row>
    <row r="110" spans="2:34">
      <c r="B110" s="235" t="s">
        <v>132</v>
      </c>
      <c r="C110" s="231"/>
      <c r="D110" s="232"/>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H110" s="116"/>
    </row>
    <row r="111" spans="2:34">
      <c r="B111" s="235" t="s">
        <v>133</v>
      </c>
      <c r="C111" s="231"/>
      <c r="D111" s="232"/>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H111" s="116"/>
    </row>
    <row r="112" spans="2:34">
      <c r="B112" s="235" t="s">
        <v>134</v>
      </c>
      <c r="C112" s="231"/>
      <c r="D112" s="232"/>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H112" s="116"/>
    </row>
    <row r="113" spans="1:35">
      <c r="B113" s="238" t="s">
        <v>135</v>
      </c>
      <c r="C113" s="231"/>
      <c r="D113" s="232"/>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H113" s="116"/>
    </row>
    <row r="114" spans="1:35">
      <c r="B114" s="238" t="s">
        <v>136</v>
      </c>
      <c r="C114" s="231"/>
      <c r="D114" s="232"/>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H114" s="116"/>
    </row>
    <row r="115" spans="1:35">
      <c r="B115" s="238" t="s">
        <v>137</v>
      </c>
      <c r="C115" s="231"/>
      <c r="D115" s="232"/>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H115" s="116"/>
    </row>
    <row r="116" spans="1:35">
      <c r="A116" s="150"/>
      <c r="B116" s="187" t="s">
        <v>141</v>
      </c>
      <c r="C116" s="151"/>
      <c r="D116" s="153"/>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H116" s="116"/>
    </row>
    <row r="117" spans="1:35">
      <c r="B117" s="61" t="s">
        <v>139</v>
      </c>
      <c r="D117" s="179"/>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H117" s="116"/>
    </row>
    <row r="118" spans="1:35">
      <c r="B118" s="61"/>
      <c r="D118" s="179"/>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62"/>
      <c r="AD118" s="162"/>
      <c r="AE118" s="162"/>
      <c r="AF118" s="162"/>
      <c r="AH118" s="116"/>
    </row>
    <row r="119" spans="1:35">
      <c r="A119" s="47" t="s">
        <v>142</v>
      </c>
      <c r="B119" s="54" t="s">
        <v>143</v>
      </c>
      <c r="C119" s="50"/>
      <c r="D119" s="55"/>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2"/>
      <c r="AD119" s="172"/>
      <c r="AE119" s="172"/>
      <c r="AF119" s="172"/>
      <c r="AG119" s="200"/>
    </row>
    <row r="120" spans="1:35">
      <c r="A120" s="154"/>
      <c r="B120" s="155" t="s">
        <v>144</v>
      </c>
      <c r="C120" s="151"/>
      <c r="D120" s="15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7"/>
      <c r="AD120" s="177"/>
      <c r="AE120" s="177"/>
      <c r="AF120" s="177"/>
      <c r="AG120" s="115" t="s">
        <v>43</v>
      </c>
      <c r="AH120" t="s">
        <v>145</v>
      </c>
    </row>
    <row r="121" spans="1:35">
      <c r="A121" s="258"/>
      <c r="B121" s="244" t="s">
        <v>146</v>
      </c>
      <c r="C121" s="231"/>
      <c r="D121" s="259"/>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1"/>
      <c r="AD121" s="261"/>
      <c r="AE121" s="261"/>
      <c r="AF121" s="261"/>
    </row>
    <row r="122" spans="1:35" ht="12.75" customHeight="1">
      <c r="A122" s="108" t="b">
        <v>1</v>
      </c>
      <c r="B122" s="241" t="s">
        <v>147</v>
      </c>
      <c r="C122" s="242" t="s">
        <v>148</v>
      </c>
      <c r="D122" s="289" t="s">
        <v>149</v>
      </c>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H122" s="288" t="s">
        <v>43</v>
      </c>
      <c r="AI122" s="109"/>
    </row>
    <row r="123" spans="1:35" ht="12.75" customHeight="1">
      <c r="A123" s="110" t="b">
        <v>1</v>
      </c>
      <c r="B123" s="241" t="s">
        <v>150</v>
      </c>
      <c r="C123" s="242" t="s">
        <v>151</v>
      </c>
      <c r="D123" s="289"/>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H123" s="288"/>
      <c r="AI123" s="109"/>
    </row>
    <row r="124" spans="1:35" ht="12.75" customHeight="1">
      <c r="A124" s="111" t="b">
        <v>1</v>
      </c>
      <c r="B124" s="241" t="s">
        <v>152</v>
      </c>
      <c r="C124" s="242" t="s">
        <v>153</v>
      </c>
      <c r="D124" s="289"/>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H124" s="288"/>
      <c r="AI124" s="109"/>
    </row>
    <row r="125" spans="1:35" ht="12.75" customHeight="1">
      <c r="A125" s="111"/>
      <c r="B125" s="243" t="s">
        <v>154</v>
      </c>
      <c r="C125" s="242"/>
      <c r="D125" s="289"/>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H125" s="288"/>
      <c r="AI125" s="109"/>
    </row>
    <row r="126" spans="1:35" ht="12.75" customHeight="1">
      <c r="A126" s="111"/>
      <c r="B126" s="243" t="s">
        <v>155</v>
      </c>
      <c r="C126" s="242"/>
      <c r="D126" s="289"/>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H126" s="288"/>
      <c r="AI126" s="109"/>
    </row>
    <row r="127" spans="1:35" ht="12.75" customHeight="1">
      <c r="A127" s="94" t="b">
        <v>1</v>
      </c>
      <c r="B127" s="241" t="s">
        <v>156</v>
      </c>
      <c r="C127" s="242" t="s">
        <v>157</v>
      </c>
      <c r="D127" s="289"/>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H127" s="288"/>
      <c r="AI127" s="109"/>
    </row>
    <row r="128" spans="1:35" ht="12.75" customHeight="1">
      <c r="A128" s="94" t="b">
        <v>1</v>
      </c>
      <c r="B128" s="241" t="s">
        <v>158</v>
      </c>
      <c r="C128" s="242" t="s">
        <v>159</v>
      </c>
      <c r="D128" s="289"/>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H128" s="288"/>
      <c r="AI128" s="109"/>
    </row>
    <row r="129" spans="1:35" ht="12.75" customHeight="1">
      <c r="A129" s="112"/>
      <c r="B129" s="241" t="s">
        <v>160</v>
      </c>
      <c r="C129" s="242" t="s">
        <v>161</v>
      </c>
      <c r="D129" s="289"/>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H129" s="288"/>
      <c r="AI129" s="109"/>
    </row>
    <row r="130" spans="1:35" ht="12.75" customHeight="1">
      <c r="A130" s="112"/>
      <c r="B130" s="241" t="s">
        <v>162</v>
      </c>
      <c r="C130" s="242" t="s">
        <v>163</v>
      </c>
      <c r="D130" s="289"/>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H130" s="288"/>
      <c r="AI130" s="109"/>
    </row>
    <row r="131" spans="1:35" ht="12.75" customHeight="1">
      <c r="A131" s="112"/>
      <c r="B131" s="241" t="s">
        <v>164</v>
      </c>
      <c r="C131" s="242" t="s">
        <v>165</v>
      </c>
      <c r="D131" s="289"/>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H131" s="288"/>
      <c r="AI131" s="109"/>
    </row>
    <row r="132" spans="1:35" ht="12.75" customHeight="1">
      <c r="A132" s="112"/>
      <c r="B132" s="244" t="s">
        <v>166</v>
      </c>
      <c r="C132" s="242"/>
      <c r="D132" s="289"/>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H132" s="288"/>
      <c r="AI132" s="109"/>
    </row>
    <row r="133" spans="1:35" ht="12.75" customHeight="1">
      <c r="A133" s="112"/>
      <c r="B133" s="245" t="s">
        <v>150</v>
      </c>
      <c r="C133" s="242"/>
      <c r="D133" s="289"/>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H133" s="288"/>
      <c r="AI133" s="109"/>
    </row>
    <row r="134" spans="1:35" ht="12.75" customHeight="1">
      <c r="A134" s="112"/>
      <c r="B134" s="241" t="s">
        <v>152</v>
      </c>
      <c r="C134" s="242"/>
      <c r="D134" s="289"/>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H134" s="288"/>
      <c r="AI134" s="109"/>
    </row>
    <row r="135" spans="1:35" ht="12.75" customHeight="1">
      <c r="A135" s="112"/>
      <c r="B135" s="241" t="s">
        <v>167</v>
      </c>
      <c r="C135" s="242"/>
      <c r="D135" s="289"/>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H135" s="288"/>
      <c r="AI135" s="109"/>
    </row>
    <row r="136" spans="1:35" ht="12.75" customHeight="1">
      <c r="A136" s="112"/>
      <c r="B136" s="241" t="s">
        <v>168</v>
      </c>
      <c r="C136" s="242"/>
      <c r="D136" s="289"/>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H136" s="288"/>
      <c r="AI136" s="109"/>
    </row>
    <row r="137" spans="1:35" ht="12.75" customHeight="1">
      <c r="A137" s="112"/>
      <c r="B137" s="241" t="s">
        <v>169</v>
      </c>
      <c r="C137" s="242"/>
      <c r="D137" s="289"/>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H137" s="288"/>
      <c r="AI137" s="109"/>
    </row>
    <row r="138" spans="1:35" ht="12.75" customHeight="1">
      <c r="A138" s="250"/>
      <c r="B138" s="254"/>
      <c r="C138" s="123"/>
      <c r="D138" s="255"/>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H138" s="288"/>
      <c r="AI138" s="109"/>
    </row>
    <row r="139" spans="1:35" ht="12.75" customHeight="1">
      <c r="A139" s="157"/>
      <c r="B139" s="158" t="s">
        <v>170</v>
      </c>
      <c r="C139" s="150"/>
      <c r="D139" s="159"/>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13"/>
      <c r="AH139" s="288"/>
    </row>
    <row r="140" spans="1:35" ht="12.75" customHeight="1">
      <c r="A140" s="108" t="b">
        <v>1</v>
      </c>
      <c r="B140" s="241" t="s">
        <v>147</v>
      </c>
      <c r="C140" s="242" t="s">
        <v>171</v>
      </c>
      <c r="D140" s="290" t="s">
        <v>172</v>
      </c>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H140" s="288"/>
      <c r="AI140" s="109"/>
    </row>
    <row r="141" spans="1:35" ht="12.75" customHeight="1">
      <c r="A141" s="110" t="b">
        <v>1</v>
      </c>
      <c r="B141" s="241" t="s">
        <v>150</v>
      </c>
      <c r="C141" s="242" t="s">
        <v>173</v>
      </c>
      <c r="D141" s="290"/>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H141" s="288"/>
      <c r="AI141" s="109"/>
    </row>
    <row r="142" spans="1:35" ht="12.75" customHeight="1">
      <c r="A142" s="110" t="b">
        <v>1</v>
      </c>
      <c r="B142" s="241" t="s">
        <v>152</v>
      </c>
      <c r="C142" s="242" t="s">
        <v>174</v>
      </c>
      <c r="D142" s="290"/>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H142" s="288"/>
      <c r="AI142" s="109"/>
    </row>
    <row r="143" spans="1:35" ht="12.75" customHeight="1">
      <c r="A143" s="111"/>
      <c r="B143" s="243" t="s">
        <v>154</v>
      </c>
      <c r="C143" s="242"/>
      <c r="D143" s="290"/>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H143" s="288"/>
      <c r="AI143" s="109"/>
    </row>
    <row r="144" spans="1:35" ht="12.75" customHeight="1">
      <c r="A144" s="111"/>
      <c r="B144" s="243" t="s">
        <v>155</v>
      </c>
      <c r="C144" s="242"/>
      <c r="D144" s="290"/>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H144" s="288"/>
      <c r="AI144" s="109"/>
    </row>
    <row r="145" spans="1:35" ht="12.75" customHeight="1">
      <c r="A145" s="108" t="b">
        <v>1</v>
      </c>
      <c r="B145" s="241" t="s">
        <v>156</v>
      </c>
      <c r="C145" s="242" t="s">
        <v>175</v>
      </c>
      <c r="D145" s="290"/>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H145" s="288"/>
      <c r="AI145" s="109"/>
    </row>
    <row r="146" spans="1:35" ht="12.75" customHeight="1">
      <c r="A146" s="108" t="b">
        <v>1</v>
      </c>
      <c r="B146" s="241" t="s">
        <v>158</v>
      </c>
      <c r="C146" s="242" t="s">
        <v>176</v>
      </c>
      <c r="D146" s="290"/>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H146" s="288"/>
      <c r="AI146" s="109"/>
    </row>
    <row r="147" spans="1:35" ht="12.75" customHeight="1">
      <c r="A147" s="110" t="b">
        <v>1</v>
      </c>
      <c r="B147" s="241" t="s">
        <v>160</v>
      </c>
      <c r="C147" s="242" t="s">
        <v>177</v>
      </c>
      <c r="D147" s="290"/>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H147" s="288"/>
      <c r="AI147" s="109"/>
    </row>
    <row r="148" spans="1:35" ht="12.75" customHeight="1">
      <c r="A148" s="111" t="b">
        <v>1</v>
      </c>
      <c r="B148" s="241" t="s">
        <v>178</v>
      </c>
      <c r="C148" s="242" t="s">
        <v>179</v>
      </c>
      <c r="D148" s="290"/>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H148" s="288"/>
      <c r="AI148" s="109"/>
    </row>
    <row r="149" spans="1:35" ht="12.75" customHeight="1">
      <c r="A149" s="111" t="b">
        <v>1</v>
      </c>
      <c r="B149" s="241" t="s">
        <v>164</v>
      </c>
      <c r="C149" s="242" t="s">
        <v>180</v>
      </c>
      <c r="D149" s="290"/>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H149" s="288"/>
      <c r="AI149" s="109"/>
    </row>
    <row r="150" spans="1:35" ht="12.75" customHeight="1">
      <c r="A150" s="256"/>
      <c r="B150" s="254"/>
      <c r="C150" s="123"/>
      <c r="D150" s="257"/>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H150" s="288"/>
      <c r="AI150" s="109"/>
    </row>
    <row r="151" spans="1:35" ht="12.75" customHeight="1">
      <c r="A151" s="157"/>
      <c r="B151" s="158" t="s">
        <v>181</v>
      </c>
      <c r="C151" s="150"/>
      <c r="D151" s="159"/>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50"/>
      <c r="AD151" s="150"/>
      <c r="AE151" s="150"/>
      <c r="AF151" s="150"/>
      <c r="AH151" s="288"/>
      <c r="AI151" s="113"/>
    </row>
    <row r="152" spans="1:35" ht="12.75" customHeight="1">
      <c r="A152" s="108" t="b">
        <v>1</v>
      </c>
      <c r="B152" s="241" t="s">
        <v>147</v>
      </c>
      <c r="C152" s="242" t="s">
        <v>182</v>
      </c>
      <c r="D152" s="284" t="s">
        <v>183</v>
      </c>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H152" s="288"/>
      <c r="AI152" s="109"/>
    </row>
    <row r="153" spans="1:35" ht="12.75" customHeight="1">
      <c r="A153" s="110" t="b">
        <v>1</v>
      </c>
      <c r="B153" s="241" t="s">
        <v>150</v>
      </c>
      <c r="C153" s="242" t="s">
        <v>184</v>
      </c>
      <c r="D153" s="28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H153" s="288"/>
      <c r="AI153" s="109"/>
    </row>
    <row r="154" spans="1:35" ht="12.75" customHeight="1">
      <c r="A154" s="111" t="b">
        <v>1</v>
      </c>
      <c r="B154" s="241" t="s">
        <v>152</v>
      </c>
      <c r="C154" s="242" t="s">
        <v>185</v>
      </c>
      <c r="D154" s="28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H154" s="288"/>
      <c r="AI154" s="109"/>
    </row>
    <row r="155" spans="1:35" ht="12.75" customHeight="1">
      <c r="A155" s="111"/>
      <c r="B155" s="243" t="s">
        <v>154</v>
      </c>
      <c r="C155" s="242"/>
      <c r="D155" s="28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H155" s="288"/>
      <c r="AI155" s="109"/>
    </row>
    <row r="156" spans="1:35" ht="12.75" customHeight="1">
      <c r="A156" s="111"/>
      <c r="B156" s="243" t="s">
        <v>155</v>
      </c>
      <c r="C156" s="242"/>
      <c r="D156" s="28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H156" s="288"/>
      <c r="AI156" s="109"/>
    </row>
    <row r="157" spans="1:35" ht="12.75" customHeight="1">
      <c r="A157" s="94" t="b">
        <v>1</v>
      </c>
      <c r="B157" s="241" t="s">
        <v>156</v>
      </c>
      <c r="C157" s="242" t="s">
        <v>186</v>
      </c>
      <c r="D157" s="28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H157" s="288"/>
      <c r="AI157" s="109"/>
    </row>
    <row r="158" spans="1:35" ht="12.75" customHeight="1">
      <c r="A158" s="94" t="b">
        <v>1</v>
      </c>
      <c r="B158" s="241" t="s">
        <v>158</v>
      </c>
      <c r="C158" s="242" t="s">
        <v>187</v>
      </c>
      <c r="D158" s="28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H158" s="288"/>
      <c r="AI158" s="109"/>
    </row>
    <row r="159" spans="1:35" ht="12.75" customHeight="1">
      <c r="A159" s="111" t="b">
        <v>1</v>
      </c>
      <c r="B159" s="241" t="s">
        <v>188</v>
      </c>
      <c r="C159" s="242" t="s">
        <v>189</v>
      </c>
      <c r="D159" s="28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H159" s="288"/>
      <c r="AI159" s="109"/>
    </row>
    <row r="160" spans="1:35" ht="12.75" customHeight="1">
      <c r="A160" s="111"/>
      <c r="B160" s="241" t="s">
        <v>178</v>
      </c>
      <c r="C160" s="242"/>
      <c r="D160" s="28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H160" s="288"/>
      <c r="AI160" s="109"/>
    </row>
    <row r="161" spans="1:35" ht="12.75" customHeight="1">
      <c r="A161" s="111"/>
      <c r="B161" s="241" t="s">
        <v>164</v>
      </c>
      <c r="C161" s="242"/>
      <c r="D161" s="28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H161" s="288"/>
      <c r="AI161" s="109"/>
    </row>
    <row r="162" spans="1:35" ht="12.75" customHeight="1">
      <c r="A162" s="250"/>
      <c r="B162" s="251"/>
      <c r="C162" s="123"/>
      <c r="D162" s="252"/>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H162" s="288"/>
      <c r="AI162" s="109"/>
    </row>
    <row r="163" spans="1:35" ht="12.75" customHeight="1">
      <c r="A163" s="111" t="b">
        <v>1</v>
      </c>
      <c r="B163" s="241" t="s">
        <v>190</v>
      </c>
      <c r="C163" s="242" t="s">
        <v>191</v>
      </c>
      <c r="D163" s="284" t="s">
        <v>192</v>
      </c>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H163" s="288"/>
      <c r="AI163" s="109"/>
    </row>
    <row r="164" spans="1:35" ht="12.75" customHeight="1">
      <c r="A164" s="111" t="b">
        <v>1</v>
      </c>
      <c r="B164" s="241" t="s">
        <v>150</v>
      </c>
      <c r="C164" s="242" t="s">
        <v>193</v>
      </c>
      <c r="D164" s="289"/>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H164" s="288"/>
      <c r="AI164" s="109"/>
    </row>
    <row r="165" spans="1:35">
      <c r="B165" s="247" t="s">
        <v>152</v>
      </c>
      <c r="C165" s="231"/>
      <c r="D165" s="289"/>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row>
    <row r="166" spans="1:35">
      <c r="B166" s="247" t="s">
        <v>194</v>
      </c>
      <c r="C166" s="231"/>
      <c r="D166" s="289"/>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row>
    <row r="167" spans="1:35">
      <c r="B167" s="247" t="s">
        <v>195</v>
      </c>
      <c r="C167" s="231"/>
      <c r="D167" s="289"/>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row>
    <row r="168" spans="1:35">
      <c r="B168" s="247" t="s">
        <v>169</v>
      </c>
      <c r="C168" s="231"/>
      <c r="D168" s="289"/>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row>
    <row r="169" spans="1:35">
      <c r="D169" s="36"/>
    </row>
    <row r="170" spans="1:35">
      <c r="A170" s="150"/>
      <c r="B170" s="195" t="s">
        <v>196</v>
      </c>
      <c r="C170" s="151"/>
      <c r="D170" s="196"/>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row>
    <row r="171" spans="1:35">
      <c r="B171" s="247" t="s">
        <v>190</v>
      </c>
      <c r="C171" s="231"/>
      <c r="D171" s="284" t="s">
        <v>197</v>
      </c>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row>
    <row r="172" spans="1:35">
      <c r="B172" s="247" t="s">
        <v>150</v>
      </c>
      <c r="C172" s="231"/>
      <c r="D172" s="284"/>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row>
    <row r="173" spans="1:35">
      <c r="B173" s="247" t="s">
        <v>152</v>
      </c>
      <c r="C173" s="231"/>
      <c r="D173" s="284"/>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row>
    <row r="174" spans="1:35">
      <c r="B174" s="247" t="s">
        <v>194</v>
      </c>
      <c r="C174" s="231"/>
      <c r="D174" s="284"/>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row>
    <row r="175" spans="1:35">
      <c r="B175" s="247" t="s">
        <v>195</v>
      </c>
      <c r="C175" s="231"/>
      <c r="D175" s="284"/>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row>
    <row r="176" spans="1:35">
      <c r="B176" s="247" t="s">
        <v>169</v>
      </c>
      <c r="C176" s="231"/>
      <c r="D176" s="284"/>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row>
    <row r="177" spans="1:32">
      <c r="B177" s="194"/>
    </row>
    <row r="178" spans="1:32">
      <c r="A178" s="198"/>
      <c r="B178" s="195" t="s">
        <v>198</v>
      </c>
      <c r="C178" s="157"/>
      <c r="D178" s="157"/>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8"/>
      <c r="AE178" s="198"/>
      <c r="AF178" s="198"/>
    </row>
    <row r="179" spans="1:32">
      <c r="B179" s="247" t="s">
        <v>190</v>
      </c>
      <c r="C179" s="231"/>
      <c r="D179" s="285" t="s">
        <v>199</v>
      </c>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row>
    <row r="180" spans="1:32">
      <c r="B180" s="247" t="s">
        <v>150</v>
      </c>
      <c r="C180" s="231"/>
      <c r="D180" s="285"/>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row>
    <row r="181" spans="1:32">
      <c r="B181" s="247" t="s">
        <v>152</v>
      </c>
      <c r="C181" s="231"/>
      <c r="D181" s="285"/>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row>
    <row r="182" spans="1:32">
      <c r="B182" s="247" t="s">
        <v>194</v>
      </c>
      <c r="C182" s="231"/>
      <c r="D182" s="285"/>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row>
    <row r="183" spans="1:32">
      <c r="B183" s="247" t="s">
        <v>195</v>
      </c>
      <c r="C183" s="231"/>
      <c r="D183" s="285"/>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row>
    <row r="184" spans="1:32">
      <c r="B184" s="247" t="s">
        <v>169</v>
      </c>
      <c r="C184" s="231"/>
      <c r="D184" s="285"/>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row>
    <row r="186" spans="1:32">
      <c r="A186" s="188"/>
      <c r="B186" s="188" t="s">
        <v>200</v>
      </c>
      <c r="C186" s="278"/>
      <c r="D186" s="278"/>
      <c r="E186" s="279">
        <v>1990</v>
      </c>
      <c r="F186" s="279">
        <v>1991</v>
      </c>
      <c r="G186" s="279">
        <v>1992</v>
      </c>
      <c r="H186" s="279">
        <v>1993</v>
      </c>
      <c r="I186" s="279">
        <v>1994</v>
      </c>
      <c r="J186" s="279">
        <v>1995</v>
      </c>
      <c r="K186" s="279">
        <v>1996</v>
      </c>
      <c r="L186" s="279">
        <v>1997</v>
      </c>
      <c r="M186" s="279">
        <v>1998</v>
      </c>
      <c r="N186" s="279">
        <v>1999</v>
      </c>
      <c r="O186" s="279">
        <v>2000</v>
      </c>
      <c r="P186" s="279">
        <v>2001</v>
      </c>
      <c r="Q186" s="279">
        <v>2002</v>
      </c>
      <c r="R186" s="279">
        <v>2003</v>
      </c>
      <c r="S186" s="279">
        <v>2004</v>
      </c>
      <c r="T186" s="279">
        <v>2005</v>
      </c>
      <c r="U186" s="279">
        <v>2006</v>
      </c>
      <c r="V186" s="279">
        <v>2007</v>
      </c>
      <c r="W186" s="279">
        <v>2008</v>
      </c>
      <c r="X186" s="279">
        <v>2009</v>
      </c>
      <c r="Y186" s="279">
        <v>2010</v>
      </c>
      <c r="Z186" s="279">
        <v>2011</v>
      </c>
      <c r="AA186" s="279">
        <v>2012</v>
      </c>
      <c r="AB186" s="279">
        <v>2013</v>
      </c>
      <c r="AC186" s="279">
        <v>2014</v>
      </c>
      <c r="AD186" s="279">
        <v>2015</v>
      </c>
      <c r="AE186" s="279">
        <v>2016</v>
      </c>
      <c r="AF186" s="279">
        <v>2017</v>
      </c>
    </row>
    <row r="187" spans="1:32">
      <c r="B187" t="s">
        <v>201</v>
      </c>
      <c r="D187" s="30" t="s">
        <v>202</v>
      </c>
      <c r="E187" s="280">
        <f>INDEX(WB!$D$110:$AG$129, MATCH('Activity Data'!$B$187,WB!$D$110:$D$129,0), MATCH('Activity Data'!E$186,WB!$D$110:$AG$110,0))/10^9</f>
        <v>11.799067597732579</v>
      </c>
      <c r="F187" s="280">
        <f>INDEX(WB!$D$110:$AG$129, MATCH('Activity Data'!$B$187,WB!$D110:$D129,0), MATCH('Activity Data'!F$186,WB!$D$110:$AG$110,0))/10^9</f>
        <v>12.453273325923691</v>
      </c>
      <c r="G187" s="280">
        <f>INDEX(WB!$D$110:$AG$129, MATCH('Activity Data'!$B$187,WB!$D110:$D129,0), MATCH('Activity Data'!G$186,WB!$D$110:$AG$110,0))/10^9</f>
        <v>11.792392029077567</v>
      </c>
      <c r="H187" s="280">
        <f>INDEX(WB!$D$110:$AG$129, MATCH('Activity Data'!$B$187,WB!$D110:$D129,0), MATCH('Activity Data'!H$186,WB!$D$110:$AG$110,0))/10^9</f>
        <v>12.412743087661122</v>
      </c>
      <c r="I187" s="280">
        <f>INDEX(WB!$D$110:$AG$129, MATCH('Activity Data'!$B$187,WB!$D110:$D129,0), MATCH('Activity Data'!I$186,WB!$D$110:$AG$110,0))/10^9</f>
        <v>12.926761874096997</v>
      </c>
      <c r="J187" s="280">
        <f>INDEX(WB!$D$110:$AG$129, MATCH('Activity Data'!$B$187,WB!$D110:$D129,0), MATCH('Activity Data'!J$186,WB!$D$110:$AG$110,0))/10^9</f>
        <v>11.032807681403773</v>
      </c>
      <c r="K187" s="280">
        <f>INDEX(WB!$D$110:$AG$129, MATCH('Activity Data'!$B$187,WB!$D110:$D129,0), MATCH('Activity Data'!K$186,WB!$D$110:$AG$110,0))/10^9</f>
        <v>13.365442099997741</v>
      </c>
      <c r="L187" s="280">
        <f>INDEX(WB!$D$110:$AG$129, MATCH('Activity Data'!$B$187,WB!$D110:$D129,0), MATCH('Activity Data'!L$186,WB!$D$110:$AG$110,0))/10^9</f>
        <v>14.445453743112079</v>
      </c>
      <c r="M187" s="280">
        <f>INDEX(WB!$D$110:$AG$129, MATCH('Activity Data'!$B$187,WB!$D110:$D129,0), MATCH('Activity Data'!M$186,WB!$D$110:$AG$110,0))/10^9</f>
        <v>14.525560566972217</v>
      </c>
      <c r="N187" s="280">
        <f>INDEX(WB!$D$110:$AG$129, MATCH('Activity Data'!$B$187,WB!$D110:$D129,0), MATCH('Activity Data'!N$186,WB!$D$110:$AG$110,0))/10^9</f>
        <v>16.020411119362262</v>
      </c>
      <c r="O187" s="280">
        <f>INDEX(WB!$D$110:$AG$129, MATCH('Activity Data'!$B$187,WB!$D110:$D129,0), MATCH('Activity Data'!O$186,WB!$D$110:$AG$110,0))/10^9</f>
        <v>17.096608151816593</v>
      </c>
      <c r="P187" s="280">
        <f>INDEX(WB!$D$110:$AG$129, MATCH('Activity Data'!$B$187,WB!$D110:$D129,0), MATCH('Activity Data'!P$186,WB!$D$110:$AG$110,0))/10^9</f>
        <v>17.752721185337712</v>
      </c>
      <c r="Q187" s="280">
        <f>INDEX(WB!$D$110:$AG$129, MATCH('Activity Data'!$B$187,WB!$D110:$D129,0), MATCH('Activity Data'!Q$186,WB!$D$110:$AG$110,0))/10^9</f>
        <v>18.312992126026167</v>
      </c>
      <c r="R187" s="280">
        <f>INDEX(WB!$D$110:$AG$129, MATCH('Activity Data'!$B$187,WB!$D110:$D129,0), MATCH('Activity Data'!R$186,WB!$D$110:$AG$110,0))/10^9</f>
        <v>14.356764045266932</v>
      </c>
      <c r="S187" s="280">
        <f>INDEX(WB!$D$110:$AG$129, MATCH('Activity Data'!$B$187,WB!$D110:$D129,0), MATCH('Activity Data'!S$186,WB!$D$110:$AG$110,0))/10^9</f>
        <v>18.019743931538169</v>
      </c>
      <c r="T187" s="280">
        <f>INDEX(WB!$D$110:$AG$129, MATCH('Activity Data'!$B$187,WB!$D110:$D129,0), MATCH('Activity Data'!T$186,WB!$D$110:$AG$110,0))/10^9</f>
        <v>18.791725763856984</v>
      </c>
      <c r="U187" s="280">
        <f>INDEX(WB!$D$110:$AG$129, MATCH('Activity Data'!$B$187,WB!$D110:$D129,0), MATCH('Activity Data'!U$186,WB!$D$110:$AG$110,0))/10^9</f>
        <v>19.328632214252892</v>
      </c>
      <c r="V187" s="280">
        <f>INDEX(WB!$D$110:$AG$129, MATCH('Activity Data'!$B$187,WB!$D110:$D129,0), MATCH('Activity Data'!V$186,WB!$D$110:$AG$110,0))/10^9</f>
        <v>16.421898891327949</v>
      </c>
      <c r="W187" s="280">
        <f>INDEX(WB!$D$110:$AG$129, MATCH('Activity Data'!$B$187,WB!$D110:$D129,0), MATCH('Activity Data'!W$186,WB!$D$110:$AG$110,0))/10^9</f>
        <v>17.750813880007708</v>
      </c>
      <c r="X187" s="280">
        <f>INDEX(WB!$D$110:$AG$129, MATCH('Activity Data'!$B$187,WB!$D110:$D129,0), MATCH('Activity Data'!X$186,WB!$D$110:$AG$110,0))/10^9</f>
        <v>20.782952528380367</v>
      </c>
      <c r="Y187" s="280">
        <f>INDEX(WB!$D$110:$AG$129, MATCH('Activity Data'!$B$187,WB!$D110:$D129,0), MATCH('Activity Data'!Y$186,WB!$D$110:$AG$110,0))/10^9</f>
        <v>20.627507143985099</v>
      </c>
      <c r="Z187" s="280">
        <f>INDEX(WB!$D$110:$AG$129, MATCH('Activity Data'!$B$187,WB!$D110:$D129,0), MATCH('Activity Data'!Z$186,WB!$D$110:$AG$110,0))/10^9</f>
        <v>21.342746642736316</v>
      </c>
      <c r="AA187" s="280">
        <f>INDEX(WB!$D$110:$AG$129, MATCH('Activity Data'!$B$187,WB!$D110:$D129,0), MATCH('Activity Data'!AA$186,WB!$D$110:$AG$110,0))/10^9</f>
        <v>21.550642923706672</v>
      </c>
      <c r="AB187" s="280">
        <f>INDEX(WB!$D$110:$AG$129, MATCH('Activity Data'!$B$187,WB!$D110:$D129,0), MATCH('Activity Data'!AB$186,WB!$D$110:$AG$110,0))/10^9</f>
        <v>21.393767060313909</v>
      </c>
      <c r="AC187" s="280">
        <f>INDEX(WB!$D$110:$AG$129, MATCH('Activity Data'!$B$187,WB!$D110:$D129,0), MATCH('Activity Data'!AC$186,WB!$D$110:$AG$110,0))/10^9</f>
        <v>21.638378968886826</v>
      </c>
      <c r="AD187" s="280">
        <f>INDEX(WB!$D$110:$AG$129, MATCH('Activity Data'!$B$187,WB!$D110:$D129,0), MATCH('Activity Data'!AD$186,WB!$D$110:$AG$110,0))/10^9</f>
        <v>21.946885606014845</v>
      </c>
      <c r="AE187" s="280">
        <f>INDEX(WB!$D$110:$AG$129, MATCH('Activity Data'!$B$187,WB!$D110:$D129,0), MATCH('Activity Data'!AE$186,WB!$D$110:$AG$110,0))/10^9</f>
        <v>20.324245596514587</v>
      </c>
      <c r="AF187" s="280">
        <f>INDEX(WB!$D$110:$AG$129, MATCH('Activity Data'!$B$187,WB!$D110:$D129,0), MATCH('Activity Data'!AF$186,WB!$D$110:$AG$110,0))/10^9</f>
        <v>22.237272842507842</v>
      </c>
    </row>
    <row r="188" spans="1:32">
      <c r="B188" t="s">
        <v>203</v>
      </c>
      <c r="E188" s="280">
        <f>INDEX(WB!$D$110:$AG$129, MATCH('Activity Data'!$B$188,WB!$D$110:$D$129,0), MATCH('Activity Data'!E$186,WB!$D$110:$AG$110,0))/10^9</f>
        <v>148.4630147685678</v>
      </c>
      <c r="F188" s="280">
        <f>INDEX(WB!$D$110:$AG$129, MATCH('Activity Data'!$B$188,WB!$D$110:$D$129,0), MATCH('Activity Data'!F$186,WB!$D$110:$AG$110,0))/10^9</f>
        <v>146.22902566619965</v>
      </c>
      <c r="G188" s="280">
        <f>INDEX(WB!$D$110:$AG$129, MATCH('Activity Data'!$B$188,WB!$D$110:$D$129,0), MATCH('Activity Data'!G$186,WB!$D$110:$AG$110,0))/10^9</f>
        <v>142.71543183363616</v>
      </c>
      <c r="H188" s="280">
        <f>INDEX(WB!$D$110:$AG$129, MATCH('Activity Data'!$B$188,WB!$D$110:$D$129,0), MATCH('Activity Data'!H$186,WB!$D$110:$AG$110,0))/10^9</f>
        <v>146.58540012907523</v>
      </c>
      <c r="I188" s="280">
        <f>INDEX(WB!$D$110:$AG$129, MATCH('Activity Data'!$B$188,WB!$D$110:$D$129,0), MATCH('Activity Data'!I$186,WB!$D$110:$AG$110,0))/10^9</f>
        <v>152.68783773003062</v>
      </c>
      <c r="J188" s="280">
        <f>INDEX(WB!$D$110:$AG$129, MATCH('Activity Data'!$B$188,WB!$D$110:$D$129,0), MATCH('Activity Data'!J$186,WB!$D$110:$AG$110,0))/10^9</f>
        <v>158.62994487140563</v>
      </c>
      <c r="K188" s="280">
        <f>INDEX(WB!$D$110:$AG$129, MATCH('Activity Data'!$B$188,WB!$D$110:$D$129,0), MATCH('Activity Data'!K$186,WB!$D$110:$AG$110,0))/10^9</f>
        <v>163.68377540032694</v>
      </c>
      <c r="L188" s="280">
        <f>INDEX(WB!$D$110:$AG$129, MATCH('Activity Data'!$B$188,WB!$D$110:$D$129,0), MATCH('Activity Data'!L$186,WB!$D$110:$AG$110,0))/10^9</f>
        <v>166.223228347175</v>
      </c>
      <c r="M188" s="280">
        <f>INDEX(WB!$D$110:$AG$129, MATCH('Activity Data'!$B$188,WB!$D$110:$D$129,0), MATCH('Activity Data'!M$186,WB!$D$110:$AG$110,0))/10^9</f>
        <v>174.80357021176758</v>
      </c>
      <c r="N188" s="280">
        <f>INDEX(WB!$D$110:$AG$129, MATCH('Activity Data'!$B$188,WB!$D$110:$D$129,0), MATCH('Activity Data'!N$186,WB!$D$110:$AG$110,0))/10^9</f>
        <v>181.55036934970721</v>
      </c>
      <c r="O188" s="280">
        <f>INDEX(WB!$D$110:$AG$129, MATCH('Activity Data'!$B$188,WB!$D$110:$D$129,0), MATCH('Activity Data'!O$186,WB!$D$110:$AG$110,0))/10^9</f>
        <v>187.99094482096066</v>
      </c>
      <c r="P188" s="280">
        <f>INDEX(WB!$D$110:$AG$129, MATCH('Activity Data'!$B$188,WB!$D$110:$D$129,0), MATCH('Activity Data'!P$186,WB!$D$110:$AG$110,0))/10^9</f>
        <v>185.34359173481317</v>
      </c>
      <c r="Q188" s="280">
        <f>INDEX(WB!$D$110:$AG$129, MATCH('Activity Data'!$B$188,WB!$D$110:$D$129,0), MATCH('Activity Data'!Q$186,WB!$D$110:$AG$110,0))/10^9</f>
        <v>193.61846977408422</v>
      </c>
      <c r="R188" s="280">
        <f>INDEX(WB!$D$110:$AG$129, MATCH('Activity Data'!$B$188,WB!$D$110:$D$129,0), MATCH('Activity Data'!R$186,WB!$D$110:$AG$110,0))/10^9</f>
        <v>204.96166354432609</v>
      </c>
      <c r="S188" s="280">
        <f>INDEX(WB!$D$110:$AG$129, MATCH('Activity Data'!$B$188,WB!$D$110:$D$129,0), MATCH('Activity Data'!S$186,WB!$D$110:$AG$110,0))/10^9</f>
        <v>209.13329632498662</v>
      </c>
      <c r="T188" s="280">
        <f>INDEX(WB!$D$110:$AG$129, MATCH('Activity Data'!$B$188,WB!$D$110:$D$129,0), MATCH('Activity Data'!T$186,WB!$D$110:$AG$110,0))/10^9</f>
        <v>213.79047979913597</v>
      </c>
      <c r="U188" s="280">
        <f>INDEX(WB!$D$110:$AG$129, MATCH('Activity Data'!$B$188,WB!$D$110:$D$129,0), MATCH('Activity Data'!U$186,WB!$D$110:$AG$110,0))/10^9</f>
        <v>219.0198380147599</v>
      </c>
      <c r="V188" s="280">
        <f>INDEX(WB!$D$110:$AG$129, MATCH('Activity Data'!$B$188,WB!$D$110:$D$129,0), MATCH('Activity Data'!V$186,WB!$D$110:$AG$110,0))/10^9</f>
        <v>227.93375856818588</v>
      </c>
      <c r="W188" s="280">
        <f>INDEX(WB!$D$110:$AG$129, MATCH('Activity Data'!$B$188,WB!$D$110:$D$129,0), MATCH('Activity Data'!W$186,WB!$D$110:$AG$110,0))/10^9</f>
        <v>237.96619339842306</v>
      </c>
      <c r="X188" s="280">
        <f>INDEX(WB!$D$110:$AG$129, MATCH('Activity Data'!$B$188,WB!$D$110:$D$129,0), MATCH('Activity Data'!X$186,WB!$D$110:$AG$110,0))/10^9</f>
        <v>239.78453896459507</v>
      </c>
      <c r="Y188" s="280">
        <f>INDEX(WB!$D$110:$AG$129, MATCH('Activity Data'!$B$188,WB!$D$110:$D$129,0), MATCH('Activity Data'!Y$186,WB!$D$110:$AG$110,0))/10^9</f>
        <v>244.42576537025903</v>
      </c>
      <c r="Z188" s="280">
        <f>INDEX(WB!$D$110:$AG$129, MATCH('Activity Data'!$B$188,WB!$D$110:$D$129,0), MATCH('Activity Data'!Z$186,WB!$D$110:$AG$110,0))/10^9</f>
        <v>247.84057729317055</v>
      </c>
      <c r="AA188" s="280">
        <f>INDEX(WB!$D$110:$AG$129, MATCH('Activity Data'!$B$188,WB!$D$110:$D$129,0), MATCH('Activity Data'!AA$186,WB!$D$110:$AG$110,0))/10^9</f>
        <v>261.90559046916047</v>
      </c>
      <c r="AB188" s="280">
        <f>INDEX(WB!$D$110:$AG$129, MATCH('Activity Data'!$B$188,WB!$D$110:$D$129,0), MATCH('Activity Data'!AB$186,WB!$D$110:$AG$110,0))/10^9</f>
        <v>268.04526129655767</v>
      </c>
      <c r="AC188" s="280">
        <f>INDEX(WB!$D$110:$AG$129, MATCH('Activity Data'!$B$188,WB!$D$110:$D$129,0), MATCH('Activity Data'!AC$186,WB!$D$110:$AG$110,0))/10^9</f>
        <v>276.96146144071622</v>
      </c>
      <c r="AD188" s="280">
        <f>INDEX(WB!$D$110:$AG$129, MATCH('Activity Data'!$B$188,WB!$D$110:$D$129,0), MATCH('Activity Data'!AD$186,WB!$D$110:$AG$110,0))/10^9</f>
        <v>278.43179099893769</v>
      </c>
      <c r="AE188" s="280">
        <f>INDEX(WB!$D$110:$AG$129, MATCH('Activity Data'!$B$188,WB!$D$110:$D$129,0), MATCH('Activity Data'!AE$186,WB!$D$110:$AG$110,0))/10^9</f>
        <v>280.69161539324324</v>
      </c>
      <c r="AF188" s="280">
        <f>INDEX(WB!$D$110:$AG$129, MATCH('Activity Data'!$B$188,WB!$D$110:$D$129,0), MATCH('Activity Data'!AF$186,WB!$D$110:$AG$110,0))/10^9</f>
        <v>276.20919976443264</v>
      </c>
    </row>
    <row r="189" spans="1:32">
      <c r="B189" t="s">
        <v>204</v>
      </c>
      <c r="E189" s="280">
        <f>INDEX(WB!$D$110:$AG$129, MATCH('Activity Data'!$B$189,WB!$D$110:$D$129,0), MATCH('Activity Data'!E$186,WB!$D$110:$AG$110,0))/10^9</f>
        <v>293.29286996124301</v>
      </c>
      <c r="F189" s="280">
        <f>INDEX(WB!$D$110:$AG$129, MATCH('Activity Data'!$B$189,WB!$D$110:$D$129,0), MATCH('Activity Data'!F$186,WB!$D$110:$AG$110,0))/10^9</f>
        <v>295.80904980854388</v>
      </c>
      <c r="G189" s="280">
        <f>INDEX(WB!$D$110:$AG$129, MATCH('Activity Data'!$B$189,WB!$D$110:$D$129,0), MATCH('Activity Data'!G$186,WB!$D$110:$AG$110,0))/10^9</f>
        <v>303.42681366598902</v>
      </c>
      <c r="H189" s="280">
        <f>INDEX(WB!$D$110:$AG$129, MATCH('Activity Data'!$B$189,WB!$D$110:$D$129,0), MATCH('Activity Data'!H$186,WB!$D$110:$AG$110,0))/10^9</f>
        <v>312.26094742385357</v>
      </c>
      <c r="I189" s="280">
        <f>INDEX(WB!$D$110:$AG$129, MATCH('Activity Data'!$B$189,WB!$D$110:$D$129,0), MATCH('Activity Data'!I$186,WB!$D$110:$AG$110,0))/10^9</f>
        <v>327.64852135343568</v>
      </c>
      <c r="J189" s="280">
        <f>INDEX(WB!$D$110:$AG$129, MATCH('Activity Data'!$B$189,WB!$D$110:$D$129,0), MATCH('Activity Data'!J$186,WB!$D$110:$AG$110,0))/10^9</f>
        <v>346.78347879138465</v>
      </c>
      <c r="K189" s="280">
        <f>INDEX(WB!$D$110:$AG$129, MATCH('Activity Data'!$B$189,WB!$D$110:$D$129,0), MATCH('Activity Data'!K$186,WB!$D$110:$AG$110,0))/10^9</f>
        <v>357.97309313678312</v>
      </c>
      <c r="L189" s="280">
        <f>INDEX(WB!$D$110:$AG$129, MATCH('Activity Data'!$B$189,WB!$D$110:$D$129,0), MATCH('Activity Data'!L$186,WB!$D$110:$AG$110,0))/10^9</f>
        <v>374.92377654531248</v>
      </c>
      <c r="M189" s="280">
        <f>INDEX(WB!$D$110:$AG$129, MATCH('Activity Data'!$B$189,WB!$D$110:$D$129,0), MATCH('Activity Data'!M$186,WB!$D$110:$AG$110,0))/10^9</f>
        <v>390.02889060085198</v>
      </c>
      <c r="N189" s="280">
        <f>INDEX(WB!$D$110:$AG$129, MATCH('Activity Data'!$B$189,WB!$D$110:$D$129,0), MATCH('Activity Data'!N$186,WB!$D$110:$AG$110,0))/10^9</f>
        <v>410.39876019918268</v>
      </c>
      <c r="O189" s="280">
        <f>INDEX(WB!$D$110:$AG$129, MATCH('Activity Data'!$B$189,WB!$D$110:$D$129,0), MATCH('Activity Data'!O$186,WB!$D$110:$AG$110,0))/10^9</f>
        <v>427.45575237788177</v>
      </c>
      <c r="P189" s="280">
        <f>INDEX(WB!$D$110:$AG$129, MATCH('Activity Data'!$B$189,WB!$D$110:$D$129,0), MATCH('Activity Data'!P$186,WB!$D$110:$AG$110,0))/10^9</f>
        <v>442.91440486905049</v>
      </c>
      <c r="Q189" s="280">
        <f>INDEX(WB!$D$110:$AG$129, MATCH('Activity Data'!$B$189,WB!$D$110:$D$129,0), MATCH('Activity Data'!Q$186,WB!$D$110:$AG$110,0))/10^9</f>
        <v>459.81996885555657</v>
      </c>
      <c r="R189" s="280">
        <f>INDEX(WB!$D$110:$AG$129, MATCH('Activity Data'!$B$189,WB!$D$110:$D$129,0), MATCH('Activity Data'!R$186,WB!$D$110:$AG$110,0))/10^9</f>
        <v>473.70933103317543</v>
      </c>
      <c r="S189" s="280">
        <f>INDEX(WB!$D$110:$AG$129, MATCH('Activity Data'!$B$189,WB!$D$110:$D$129,0), MATCH('Activity Data'!S$186,WB!$D$110:$AG$110,0))/10^9</f>
        <v>491.38192507216507</v>
      </c>
      <c r="T189" s="280">
        <f>INDEX(WB!$D$110:$AG$129, MATCH('Activity Data'!$B$189,WB!$D$110:$D$129,0), MATCH('Activity Data'!T$186,WB!$D$110:$AG$110,0))/10^9</f>
        <v>509.7801381814142</v>
      </c>
      <c r="U189" s="280">
        <f>INDEX(WB!$D$110:$AG$129, MATCH('Activity Data'!$B$189,WB!$D$110:$D$129,0), MATCH('Activity Data'!U$186,WB!$D$110:$AG$110,0))/10^9</f>
        <v>525.90012997739643</v>
      </c>
      <c r="V189" s="280">
        <f>INDEX(WB!$D$110:$AG$129, MATCH('Activity Data'!$B$189,WB!$D$110:$D$129,0), MATCH('Activity Data'!V$186,WB!$D$110:$AG$110,0))/10^9</f>
        <v>547.94436243156474</v>
      </c>
      <c r="W189" s="280">
        <f>INDEX(WB!$D$110:$AG$129, MATCH('Activity Data'!$B$189,WB!$D$110:$D$129,0), MATCH('Activity Data'!W$186,WB!$D$110:$AG$110,0))/10^9</f>
        <v>566.65532101671897</v>
      </c>
      <c r="X189" s="280">
        <f>INDEX(WB!$D$110:$AG$129, MATCH('Activity Data'!$B$189,WB!$D$110:$D$129,0), MATCH('Activity Data'!X$186,WB!$D$110:$AG$110,0))/10^9</f>
        <v>578.86475770928087</v>
      </c>
      <c r="Y189" s="280">
        <f>INDEX(WB!$D$110:$AG$129, MATCH('Activity Data'!$B$189,WB!$D$110:$D$129,0), MATCH('Activity Data'!Y$186,WB!$D$110:$AG$110,0))/10^9</f>
        <v>589.84669912106153</v>
      </c>
      <c r="Z189" s="280">
        <f>INDEX(WB!$D$110:$AG$129, MATCH('Activity Data'!$B$189,WB!$D$110:$D$129,0), MATCH('Activity Data'!Z$186,WB!$D$110:$AG$110,0))/10^9</f>
        <v>606.86660684079698</v>
      </c>
      <c r="AA189" s="280">
        <f>INDEX(WB!$D$110:$AG$129, MATCH('Activity Data'!$B$189,WB!$D$110:$D$129,0), MATCH('Activity Data'!AA$186,WB!$D$110:$AG$110,0))/10^9</f>
        <v>627.245129485647</v>
      </c>
      <c r="AB189" s="280">
        <f>INDEX(WB!$D$110:$AG$129, MATCH('Activity Data'!$B$189,WB!$D$110:$D$129,0), MATCH('Activity Data'!AB$186,WB!$D$110:$AG$110,0))/10^9</f>
        <v>642.86880776129374</v>
      </c>
      <c r="AC189" s="280">
        <f>INDEX(WB!$D$110:$AG$129, MATCH('Activity Data'!$B$189,WB!$D$110:$D$129,0), MATCH('Activity Data'!AC$186,WB!$D$110:$AG$110,0))/10^9</f>
        <v>657.24274005639177</v>
      </c>
      <c r="AD189" s="280">
        <f>INDEX(WB!$D$110:$AG$129, MATCH('Activity Data'!$B$189,WB!$D$110:$D$129,0), MATCH('Activity Data'!AD$186,WB!$D$110:$AG$110,0))/10^9</f>
        <v>675.61128558627786</v>
      </c>
      <c r="AE189" s="280">
        <f>INDEX(WB!$D$110:$AG$129, MATCH('Activity Data'!$B$189,WB!$D$110:$D$129,0), MATCH('Activity Data'!AE$186,WB!$D$110:$AG$110,0))/10^9</f>
        <v>700.29963927566098</v>
      </c>
      <c r="AF189" s="280">
        <f>INDEX(WB!$D$110:$AG$129, MATCH('Activity Data'!$B$189,WB!$D$110:$D$129,0), MATCH('Activity Data'!AF$186,WB!$D$110:$AG$110,0))/10^9</f>
        <v>720.69299567971404</v>
      </c>
    </row>
  </sheetData>
  <mergeCells count="13">
    <mergeCell ref="D171:D176"/>
    <mergeCell ref="D179:D184"/>
    <mergeCell ref="D29:D34"/>
    <mergeCell ref="D72:D85"/>
    <mergeCell ref="AH72:AH85"/>
    <mergeCell ref="D122:D137"/>
    <mergeCell ref="AH122:AH164"/>
    <mergeCell ref="D140:D149"/>
    <mergeCell ref="D152:D161"/>
    <mergeCell ref="D39:D42"/>
    <mergeCell ref="D96:D109"/>
    <mergeCell ref="AH96:AH109"/>
    <mergeCell ref="D163:D1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2E0F-411A-4BCC-A32C-50A9905E587B}">
  <dimension ref="A1:AG380"/>
  <sheetViews>
    <sheetView zoomScale="112" zoomScaleNormal="112" workbookViewId="0">
      <pane xSplit="3" ySplit="2" topLeftCell="D3" activePane="bottomRight" state="frozen"/>
      <selection pane="topRight" activeCell="D1" sqref="D1"/>
      <selection pane="bottomLeft" activeCell="A3" sqref="A3"/>
      <selection pane="bottomRight" activeCell="E79" sqref="E79"/>
    </sheetView>
  </sheetViews>
  <sheetFormatPr defaultRowHeight="14.5"/>
  <cols>
    <col min="1" max="1" width="17.453125" customWidth="1"/>
    <col min="3" max="3" width="29.81640625" customWidth="1"/>
    <col min="5" max="30" width="11" customWidth="1"/>
    <col min="31" max="32" width="10.81640625" bestFit="1" customWidth="1"/>
  </cols>
  <sheetData>
    <row r="1" spans="1:33">
      <c r="A1" s="63" t="s">
        <v>205</v>
      </c>
      <c r="B1" s="63"/>
      <c r="C1" s="63"/>
      <c r="D1" s="12" t="s">
        <v>206</v>
      </c>
      <c r="E1" s="12">
        <v>1990</v>
      </c>
      <c r="F1" s="12">
        <f>E1+1</f>
        <v>1991</v>
      </c>
      <c r="G1" s="12">
        <f t="shared" ref="G1:AG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si="0"/>
        <v>2017</v>
      </c>
      <c r="AG1" s="12">
        <f t="shared" si="0"/>
        <v>2018</v>
      </c>
    </row>
    <row r="2" spans="1:33">
      <c r="D2" s="15" t="s">
        <v>207</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pans="1:33">
      <c r="A3" s="282" t="s">
        <v>208</v>
      </c>
      <c r="B3" s="69" t="s">
        <v>209</v>
      </c>
      <c r="C3" s="16"/>
      <c r="D3" s="16"/>
      <c r="E3" s="265">
        <f>SUM(E4:E10)</f>
        <v>0</v>
      </c>
      <c r="F3" s="265">
        <f t="shared" ref="F3:AE3" si="1">SUM(F4:F10)</f>
        <v>0</v>
      </c>
      <c r="G3" s="265">
        <f t="shared" si="1"/>
        <v>0</v>
      </c>
      <c r="H3" s="265">
        <f t="shared" si="1"/>
        <v>0</v>
      </c>
      <c r="I3" s="265">
        <f t="shared" si="1"/>
        <v>0</v>
      </c>
      <c r="J3" s="265">
        <f t="shared" si="1"/>
        <v>0</v>
      </c>
      <c r="K3" s="265">
        <f t="shared" si="1"/>
        <v>0</v>
      </c>
      <c r="L3" s="265">
        <f t="shared" si="1"/>
        <v>0</v>
      </c>
      <c r="M3" s="265">
        <f t="shared" si="1"/>
        <v>0</v>
      </c>
      <c r="N3" s="265">
        <f t="shared" si="1"/>
        <v>0</v>
      </c>
      <c r="O3" s="265">
        <f t="shared" si="1"/>
        <v>0</v>
      </c>
      <c r="P3" s="265">
        <f t="shared" si="1"/>
        <v>0</v>
      </c>
      <c r="Q3" s="265">
        <f>SUM(Q4:Q10)</f>
        <v>0</v>
      </c>
      <c r="R3" s="265">
        <f t="shared" si="1"/>
        <v>0</v>
      </c>
      <c r="S3" s="265">
        <f t="shared" si="1"/>
        <v>0</v>
      </c>
      <c r="T3" s="265">
        <f t="shared" si="1"/>
        <v>0</v>
      </c>
      <c r="U3" s="265">
        <f t="shared" si="1"/>
        <v>0</v>
      </c>
      <c r="V3" s="265">
        <f t="shared" si="1"/>
        <v>0</v>
      </c>
      <c r="W3" s="265">
        <f t="shared" si="1"/>
        <v>0</v>
      </c>
      <c r="X3" s="265">
        <f t="shared" si="1"/>
        <v>0</v>
      </c>
      <c r="Y3" s="265">
        <f t="shared" si="1"/>
        <v>0</v>
      </c>
      <c r="Z3" s="265">
        <f t="shared" si="1"/>
        <v>0</v>
      </c>
      <c r="AA3" s="265">
        <f t="shared" si="1"/>
        <v>0</v>
      </c>
      <c r="AB3" s="265">
        <f t="shared" si="1"/>
        <v>0</v>
      </c>
      <c r="AC3" s="265">
        <f t="shared" si="1"/>
        <v>0</v>
      </c>
      <c r="AD3" s="265">
        <f t="shared" si="1"/>
        <v>0</v>
      </c>
      <c r="AE3" s="265">
        <f t="shared" si="1"/>
        <v>6.9494878684654303E-5</v>
      </c>
      <c r="AF3" s="265">
        <f>SUM(AF4:AF10)</f>
        <v>3.5484100038017289E-4</v>
      </c>
      <c r="AG3" s="265">
        <f>SUM(AG4:AG10)</f>
        <v>5.5699194283200005E-5</v>
      </c>
    </row>
    <row r="4" spans="1:33">
      <c r="A4" t="s">
        <v>210</v>
      </c>
      <c r="C4" s="71" t="s">
        <v>211</v>
      </c>
      <c r="E4" s="266">
        <f>E12+E20+E32+E40+E48</f>
        <v>0</v>
      </c>
      <c r="F4" s="266">
        <f t="shared" ref="F4:AE5" si="2">F12+F20+F32+F40+F48</f>
        <v>0</v>
      </c>
      <c r="G4" s="266">
        <f t="shared" si="2"/>
        <v>0</v>
      </c>
      <c r="H4" s="266">
        <f t="shared" si="2"/>
        <v>0</v>
      </c>
      <c r="I4" s="266">
        <f t="shared" si="2"/>
        <v>0</v>
      </c>
      <c r="J4" s="266">
        <f t="shared" si="2"/>
        <v>0</v>
      </c>
      <c r="K4" s="266">
        <f t="shared" si="2"/>
        <v>0</v>
      </c>
      <c r="L4" s="266">
        <f t="shared" si="2"/>
        <v>0</v>
      </c>
      <c r="M4" s="266">
        <f t="shared" si="2"/>
        <v>0</v>
      </c>
      <c r="N4" s="266">
        <f t="shared" si="2"/>
        <v>0</v>
      </c>
      <c r="O4" s="266">
        <f t="shared" si="2"/>
        <v>0</v>
      </c>
      <c r="P4" s="266">
        <f t="shared" si="2"/>
        <v>0</v>
      </c>
      <c r="Q4" s="266">
        <f t="shared" si="2"/>
        <v>0</v>
      </c>
      <c r="R4" s="266">
        <f t="shared" si="2"/>
        <v>0</v>
      </c>
      <c r="S4" s="266">
        <f t="shared" si="2"/>
        <v>0</v>
      </c>
      <c r="T4" s="266">
        <f t="shared" si="2"/>
        <v>0</v>
      </c>
      <c r="U4" s="266">
        <f t="shared" si="2"/>
        <v>0</v>
      </c>
      <c r="V4" s="266">
        <f t="shared" si="2"/>
        <v>0</v>
      </c>
      <c r="W4" s="266">
        <f t="shared" si="2"/>
        <v>0</v>
      </c>
      <c r="X4" s="266">
        <f t="shared" si="2"/>
        <v>0</v>
      </c>
      <c r="Y4" s="266">
        <f t="shared" si="2"/>
        <v>0</v>
      </c>
      <c r="Z4" s="266">
        <f t="shared" si="2"/>
        <v>0</v>
      </c>
      <c r="AA4" s="266">
        <f t="shared" si="2"/>
        <v>0</v>
      </c>
      <c r="AB4" s="266">
        <f t="shared" si="2"/>
        <v>0</v>
      </c>
      <c r="AC4" s="266">
        <f t="shared" si="2"/>
        <v>0</v>
      </c>
      <c r="AD4" s="266">
        <f t="shared" si="2"/>
        <v>0</v>
      </c>
      <c r="AE4" s="266">
        <f t="shared" si="2"/>
        <v>0</v>
      </c>
      <c r="AF4" s="266">
        <f>AF12+AF20+AF32+AF40+AF48</f>
        <v>0</v>
      </c>
      <c r="AG4" s="266">
        <f>AG12+AG20+AG32+AG40+AG48</f>
        <v>0</v>
      </c>
    </row>
    <row r="5" spans="1:33">
      <c r="A5" t="s">
        <v>212</v>
      </c>
      <c r="C5" s="71" t="s">
        <v>213</v>
      </c>
      <c r="E5" s="266">
        <f>E13+E21+E33+E41+E49</f>
        <v>0</v>
      </c>
      <c r="F5" s="266">
        <f t="shared" si="2"/>
        <v>0</v>
      </c>
      <c r="G5" s="266">
        <f t="shared" si="2"/>
        <v>0</v>
      </c>
      <c r="H5" s="266">
        <f t="shared" si="2"/>
        <v>0</v>
      </c>
      <c r="I5" s="266">
        <f t="shared" si="2"/>
        <v>0</v>
      </c>
      <c r="J5" s="266">
        <f t="shared" si="2"/>
        <v>0</v>
      </c>
      <c r="K5" s="266">
        <f t="shared" si="2"/>
        <v>0</v>
      </c>
      <c r="L5" s="266">
        <f t="shared" si="2"/>
        <v>0</v>
      </c>
      <c r="M5" s="266">
        <f t="shared" si="2"/>
        <v>0</v>
      </c>
      <c r="N5" s="266">
        <f t="shared" si="2"/>
        <v>0</v>
      </c>
      <c r="O5" s="266">
        <f t="shared" si="2"/>
        <v>0</v>
      </c>
      <c r="P5" s="266">
        <f t="shared" si="2"/>
        <v>0</v>
      </c>
      <c r="Q5" s="266">
        <f t="shared" si="2"/>
        <v>0</v>
      </c>
      <c r="R5" s="266">
        <f t="shared" si="2"/>
        <v>0</v>
      </c>
      <c r="S5" s="266">
        <f t="shared" si="2"/>
        <v>0</v>
      </c>
      <c r="T5" s="266">
        <f t="shared" si="2"/>
        <v>0</v>
      </c>
      <c r="U5" s="266">
        <f t="shared" si="2"/>
        <v>0</v>
      </c>
      <c r="V5" s="266">
        <f t="shared" si="2"/>
        <v>0</v>
      </c>
      <c r="W5" s="266">
        <f t="shared" si="2"/>
        <v>0</v>
      </c>
      <c r="X5" s="266">
        <f t="shared" si="2"/>
        <v>0</v>
      </c>
      <c r="Y5" s="266">
        <f t="shared" si="2"/>
        <v>0</v>
      </c>
      <c r="Z5" s="266">
        <f t="shared" si="2"/>
        <v>0</v>
      </c>
      <c r="AA5" s="266">
        <f t="shared" si="2"/>
        <v>0</v>
      </c>
      <c r="AB5" s="266">
        <f t="shared" si="2"/>
        <v>0</v>
      </c>
      <c r="AC5" s="266">
        <f t="shared" si="2"/>
        <v>0</v>
      </c>
      <c r="AD5" s="266">
        <f t="shared" si="2"/>
        <v>0</v>
      </c>
      <c r="AE5" s="266">
        <f t="shared" si="2"/>
        <v>6.9494878684654303E-5</v>
      </c>
      <c r="AF5" s="266">
        <f>AF13+AF21+AF33+AF41+AF49</f>
        <v>3.5484100038017289E-4</v>
      </c>
      <c r="AG5" s="266">
        <f>AG13+AG21+AG33+AG41+AG49</f>
        <v>5.5699194283200005E-5</v>
      </c>
    </row>
    <row r="6" spans="1:33">
      <c r="A6" t="s">
        <v>214</v>
      </c>
      <c r="C6" s="71" t="s">
        <v>215</v>
      </c>
      <c r="E6" s="266">
        <f>E14+E27+E34+E42+E50</f>
        <v>0</v>
      </c>
      <c r="F6" s="266">
        <f t="shared" ref="F6:AF8" si="3">F14+F27+F34+F42+F50</f>
        <v>0</v>
      </c>
      <c r="G6" s="266">
        <f t="shared" si="3"/>
        <v>0</v>
      </c>
      <c r="H6" s="266">
        <f t="shared" si="3"/>
        <v>0</v>
      </c>
      <c r="I6" s="266">
        <f t="shared" si="3"/>
        <v>0</v>
      </c>
      <c r="J6" s="266">
        <f t="shared" si="3"/>
        <v>0</v>
      </c>
      <c r="K6" s="266">
        <f t="shared" si="3"/>
        <v>0</v>
      </c>
      <c r="L6" s="266">
        <f t="shared" si="3"/>
        <v>0</v>
      </c>
      <c r="M6" s="266">
        <f t="shared" si="3"/>
        <v>0</v>
      </c>
      <c r="N6" s="266">
        <f t="shared" si="3"/>
        <v>0</v>
      </c>
      <c r="O6" s="266">
        <f t="shared" si="3"/>
        <v>0</v>
      </c>
      <c r="P6" s="266">
        <f t="shared" si="3"/>
        <v>0</v>
      </c>
      <c r="Q6" s="266">
        <f t="shared" si="3"/>
        <v>0</v>
      </c>
      <c r="R6" s="266">
        <f t="shared" si="3"/>
        <v>0</v>
      </c>
      <c r="S6" s="266">
        <f t="shared" si="3"/>
        <v>0</v>
      </c>
      <c r="T6" s="266">
        <f t="shared" si="3"/>
        <v>0</v>
      </c>
      <c r="U6" s="266">
        <f t="shared" si="3"/>
        <v>0</v>
      </c>
      <c r="V6" s="266">
        <f t="shared" si="3"/>
        <v>0</v>
      </c>
      <c r="W6" s="266">
        <f t="shared" si="3"/>
        <v>0</v>
      </c>
      <c r="X6" s="266">
        <f t="shared" si="3"/>
        <v>0</v>
      </c>
      <c r="Y6" s="266">
        <f t="shared" si="3"/>
        <v>0</v>
      </c>
      <c r="Z6" s="266">
        <f t="shared" si="3"/>
        <v>0</v>
      </c>
      <c r="AA6" s="266">
        <f t="shared" si="3"/>
        <v>0</v>
      </c>
      <c r="AB6" s="266">
        <f t="shared" si="3"/>
        <v>0</v>
      </c>
      <c r="AC6" s="266">
        <f t="shared" si="3"/>
        <v>0</v>
      </c>
      <c r="AD6" s="266">
        <f t="shared" si="3"/>
        <v>0</v>
      </c>
      <c r="AE6" s="266">
        <f t="shared" si="3"/>
        <v>0</v>
      </c>
      <c r="AF6" s="266">
        <f t="shared" si="3"/>
        <v>0</v>
      </c>
      <c r="AG6" s="266">
        <f t="shared" ref="AG6" si="4">AG14+AG27+AG34+AG42+AG50</f>
        <v>0</v>
      </c>
    </row>
    <row r="7" spans="1:33">
      <c r="A7" t="s">
        <v>216</v>
      </c>
      <c r="C7" s="71" t="s">
        <v>217</v>
      </c>
      <c r="E7" s="266">
        <f>E15+E28+E35+E43+E51</f>
        <v>0</v>
      </c>
      <c r="F7" s="266">
        <f t="shared" si="3"/>
        <v>0</v>
      </c>
      <c r="G7" s="266">
        <f t="shared" si="3"/>
        <v>0</v>
      </c>
      <c r="H7" s="266">
        <f t="shared" si="3"/>
        <v>0</v>
      </c>
      <c r="I7" s="266">
        <f t="shared" si="3"/>
        <v>0</v>
      </c>
      <c r="J7" s="266">
        <f t="shared" si="3"/>
        <v>0</v>
      </c>
      <c r="K7" s="266">
        <f t="shared" si="3"/>
        <v>0</v>
      </c>
      <c r="L7" s="266">
        <f t="shared" si="3"/>
        <v>0</v>
      </c>
      <c r="M7" s="266">
        <f t="shared" si="3"/>
        <v>0</v>
      </c>
      <c r="N7" s="266">
        <f t="shared" si="3"/>
        <v>0</v>
      </c>
      <c r="O7" s="266">
        <f t="shared" si="3"/>
        <v>0</v>
      </c>
      <c r="P7" s="266">
        <f t="shared" si="3"/>
        <v>0</v>
      </c>
      <c r="Q7" s="266">
        <f t="shared" si="3"/>
        <v>0</v>
      </c>
      <c r="R7" s="266">
        <f t="shared" si="3"/>
        <v>0</v>
      </c>
      <c r="S7" s="266">
        <f t="shared" si="3"/>
        <v>0</v>
      </c>
      <c r="T7" s="266">
        <f t="shared" si="3"/>
        <v>0</v>
      </c>
      <c r="U7" s="266">
        <f t="shared" si="3"/>
        <v>0</v>
      </c>
      <c r="V7" s="266">
        <f t="shared" si="3"/>
        <v>0</v>
      </c>
      <c r="W7" s="266">
        <f t="shared" si="3"/>
        <v>0</v>
      </c>
      <c r="X7" s="266">
        <f t="shared" si="3"/>
        <v>0</v>
      </c>
      <c r="Y7" s="266">
        <f t="shared" si="3"/>
        <v>0</v>
      </c>
      <c r="Z7" s="266">
        <f t="shared" si="3"/>
        <v>0</v>
      </c>
      <c r="AA7" s="266">
        <f t="shared" si="3"/>
        <v>0</v>
      </c>
      <c r="AB7" s="266">
        <f t="shared" si="3"/>
        <v>0</v>
      </c>
      <c r="AC7" s="266">
        <f t="shared" si="3"/>
        <v>0</v>
      </c>
      <c r="AD7" s="266">
        <f t="shared" si="3"/>
        <v>0</v>
      </c>
      <c r="AE7" s="266">
        <f t="shared" si="3"/>
        <v>0</v>
      </c>
      <c r="AF7" s="266">
        <f t="shared" si="3"/>
        <v>0</v>
      </c>
      <c r="AG7" s="266">
        <f t="shared" ref="AG7" si="5">AG15+AG28+AG35+AG43+AG51</f>
        <v>0</v>
      </c>
    </row>
    <row r="8" spans="1:33">
      <c r="A8" t="s">
        <v>218</v>
      </c>
      <c r="C8" s="71" t="s">
        <v>219</v>
      </c>
      <c r="E8" s="266">
        <f>E16+E29+E36+E44+E52</f>
        <v>0</v>
      </c>
      <c r="F8" s="266">
        <f t="shared" si="3"/>
        <v>0</v>
      </c>
      <c r="G8" s="266">
        <f t="shared" si="3"/>
        <v>0</v>
      </c>
      <c r="H8" s="266">
        <f t="shared" si="3"/>
        <v>0</v>
      </c>
      <c r="I8" s="266">
        <f t="shared" si="3"/>
        <v>0</v>
      </c>
      <c r="J8" s="266">
        <f t="shared" si="3"/>
        <v>0</v>
      </c>
      <c r="K8" s="266">
        <f t="shared" si="3"/>
        <v>0</v>
      </c>
      <c r="L8" s="266">
        <f t="shared" si="3"/>
        <v>0</v>
      </c>
      <c r="M8" s="266">
        <f t="shared" si="3"/>
        <v>0</v>
      </c>
      <c r="N8" s="266">
        <f t="shared" si="3"/>
        <v>0</v>
      </c>
      <c r="O8" s="266">
        <f t="shared" si="3"/>
        <v>0</v>
      </c>
      <c r="P8" s="266">
        <f t="shared" si="3"/>
        <v>0</v>
      </c>
      <c r="Q8" s="266">
        <f t="shared" si="3"/>
        <v>0</v>
      </c>
      <c r="R8" s="266">
        <f t="shared" si="3"/>
        <v>0</v>
      </c>
      <c r="S8" s="266">
        <f t="shared" si="3"/>
        <v>0</v>
      </c>
      <c r="T8" s="266">
        <f t="shared" si="3"/>
        <v>0</v>
      </c>
      <c r="U8" s="266">
        <f t="shared" si="3"/>
        <v>0</v>
      </c>
      <c r="V8" s="266">
        <f t="shared" si="3"/>
        <v>0</v>
      </c>
      <c r="W8" s="266">
        <f t="shared" si="3"/>
        <v>0</v>
      </c>
      <c r="X8" s="266">
        <f t="shared" si="3"/>
        <v>0</v>
      </c>
      <c r="Y8" s="266">
        <f t="shared" si="3"/>
        <v>0</v>
      </c>
      <c r="Z8" s="266">
        <f t="shared" si="3"/>
        <v>0</v>
      </c>
      <c r="AA8" s="266">
        <f t="shared" si="3"/>
        <v>0</v>
      </c>
      <c r="AB8" s="266">
        <f t="shared" si="3"/>
        <v>0</v>
      </c>
      <c r="AC8" s="266">
        <f t="shared" si="3"/>
        <v>0</v>
      </c>
      <c r="AD8" s="266">
        <f t="shared" si="3"/>
        <v>0</v>
      </c>
      <c r="AE8" s="266">
        <f t="shared" si="3"/>
        <v>0</v>
      </c>
      <c r="AF8" s="266">
        <f>AF16+AF29+AF36+AF44+AF52</f>
        <v>0</v>
      </c>
      <c r="AG8" s="266">
        <f>AG16+AG29+AG36+AG44+AG52</f>
        <v>0</v>
      </c>
    </row>
    <row r="9" spans="1:33">
      <c r="A9" t="s">
        <v>220</v>
      </c>
      <c r="C9" s="71" t="s">
        <v>221</v>
      </c>
      <c r="E9" s="266">
        <f>E17+E37+E45+E53</f>
        <v>0</v>
      </c>
      <c r="F9" s="266">
        <f t="shared" ref="F9:AF9" si="6">F17+F37+F45+F53</f>
        <v>0</v>
      </c>
      <c r="G9" s="266">
        <f t="shared" si="6"/>
        <v>0</v>
      </c>
      <c r="H9" s="266">
        <f t="shared" si="6"/>
        <v>0</v>
      </c>
      <c r="I9" s="266">
        <f t="shared" si="6"/>
        <v>0</v>
      </c>
      <c r="J9" s="266">
        <f t="shared" si="6"/>
        <v>0</v>
      </c>
      <c r="K9" s="266">
        <f t="shared" si="6"/>
        <v>0</v>
      </c>
      <c r="L9" s="266">
        <f t="shared" si="6"/>
        <v>0</v>
      </c>
      <c r="M9" s="266">
        <f t="shared" si="6"/>
        <v>0</v>
      </c>
      <c r="N9" s="266">
        <f t="shared" si="6"/>
        <v>0</v>
      </c>
      <c r="O9" s="266">
        <f t="shared" si="6"/>
        <v>0</v>
      </c>
      <c r="P9" s="266">
        <f t="shared" si="6"/>
        <v>0</v>
      </c>
      <c r="Q9" s="266">
        <f t="shared" si="6"/>
        <v>0</v>
      </c>
      <c r="R9" s="266">
        <f t="shared" si="6"/>
        <v>0</v>
      </c>
      <c r="S9" s="266">
        <f t="shared" si="6"/>
        <v>0</v>
      </c>
      <c r="T9" s="266">
        <f t="shared" si="6"/>
        <v>0</v>
      </c>
      <c r="U9" s="266">
        <f t="shared" si="6"/>
        <v>0</v>
      </c>
      <c r="V9" s="266">
        <f t="shared" si="6"/>
        <v>0</v>
      </c>
      <c r="W9" s="266">
        <f t="shared" si="6"/>
        <v>0</v>
      </c>
      <c r="X9" s="266">
        <f t="shared" si="6"/>
        <v>0</v>
      </c>
      <c r="Y9" s="266">
        <f t="shared" si="6"/>
        <v>0</v>
      </c>
      <c r="Z9" s="266">
        <f t="shared" si="6"/>
        <v>0</v>
      </c>
      <c r="AA9" s="266">
        <f t="shared" si="6"/>
        <v>0</v>
      </c>
      <c r="AB9" s="266">
        <f t="shared" si="6"/>
        <v>0</v>
      </c>
      <c r="AC9" s="266">
        <f t="shared" si="6"/>
        <v>0</v>
      </c>
      <c r="AD9" s="266">
        <f t="shared" si="6"/>
        <v>0</v>
      </c>
      <c r="AE9" s="266">
        <f t="shared" si="6"/>
        <v>0</v>
      </c>
      <c r="AF9" s="266">
        <f t="shared" si="6"/>
        <v>0</v>
      </c>
      <c r="AG9" s="266">
        <f t="shared" ref="AG9" si="7">AG17+AG37+AG45+AG53</f>
        <v>0</v>
      </c>
    </row>
    <row r="10" spans="1:33">
      <c r="A10" t="s">
        <v>222</v>
      </c>
      <c r="C10" s="71" t="s">
        <v>223</v>
      </c>
      <c r="E10" s="266">
        <f>E18+E30+E38+E46+E54</f>
        <v>0</v>
      </c>
      <c r="F10" s="266">
        <f t="shared" ref="F10:AF10" si="8">F18+F30+F38+F46+F54</f>
        <v>0</v>
      </c>
      <c r="G10" s="266">
        <f t="shared" si="8"/>
        <v>0</v>
      </c>
      <c r="H10" s="266">
        <f t="shared" si="8"/>
        <v>0</v>
      </c>
      <c r="I10" s="266">
        <f t="shared" si="8"/>
        <v>0</v>
      </c>
      <c r="J10" s="266">
        <f t="shared" si="8"/>
        <v>0</v>
      </c>
      <c r="K10" s="266">
        <f t="shared" si="8"/>
        <v>0</v>
      </c>
      <c r="L10" s="266">
        <f t="shared" si="8"/>
        <v>0</v>
      </c>
      <c r="M10" s="266">
        <f t="shared" si="8"/>
        <v>0</v>
      </c>
      <c r="N10" s="266">
        <f t="shared" si="8"/>
        <v>0</v>
      </c>
      <c r="O10" s="266">
        <f t="shared" si="8"/>
        <v>0</v>
      </c>
      <c r="P10" s="266">
        <f t="shared" si="8"/>
        <v>0</v>
      </c>
      <c r="Q10" s="266">
        <f t="shared" si="8"/>
        <v>0</v>
      </c>
      <c r="R10" s="266">
        <f t="shared" si="8"/>
        <v>0</v>
      </c>
      <c r="S10" s="266">
        <f t="shared" si="8"/>
        <v>0</v>
      </c>
      <c r="T10" s="266">
        <f t="shared" si="8"/>
        <v>0</v>
      </c>
      <c r="U10" s="266">
        <f t="shared" si="8"/>
        <v>0</v>
      </c>
      <c r="V10" s="266">
        <f t="shared" si="8"/>
        <v>0</v>
      </c>
      <c r="W10" s="266">
        <f t="shared" si="8"/>
        <v>0</v>
      </c>
      <c r="X10" s="266">
        <f t="shared" si="8"/>
        <v>0</v>
      </c>
      <c r="Y10" s="266">
        <f t="shared" si="8"/>
        <v>0</v>
      </c>
      <c r="Z10" s="266">
        <f t="shared" si="8"/>
        <v>0</v>
      </c>
      <c r="AA10" s="266">
        <f t="shared" si="8"/>
        <v>0</v>
      </c>
      <c r="AB10" s="266">
        <f t="shared" si="8"/>
        <v>0</v>
      </c>
      <c r="AC10" s="266">
        <f t="shared" si="8"/>
        <v>0</v>
      </c>
      <c r="AD10" s="266">
        <f t="shared" si="8"/>
        <v>0</v>
      </c>
      <c r="AE10" s="266">
        <f t="shared" si="8"/>
        <v>0</v>
      </c>
      <c r="AF10" s="266">
        <f t="shared" si="8"/>
        <v>0</v>
      </c>
      <c r="AG10" s="266">
        <f t="shared" ref="AG10" si="9">AG18+AG30+AG38+AG46+AG54</f>
        <v>0</v>
      </c>
    </row>
    <row r="11" spans="1:33">
      <c r="A11" s="282" t="s">
        <v>224</v>
      </c>
      <c r="B11" s="267" t="s">
        <v>225</v>
      </c>
      <c r="C11" s="68"/>
      <c r="D11" s="68"/>
      <c r="E11" s="268">
        <f>SUM(E12:E18)</f>
        <v>0</v>
      </c>
      <c r="F11" s="268">
        <f t="shared" ref="F11:AF11" si="10">SUM(F12:F18)</f>
        <v>0</v>
      </c>
      <c r="G11" s="268">
        <f t="shared" si="10"/>
        <v>0</v>
      </c>
      <c r="H11" s="268">
        <f t="shared" si="10"/>
        <v>0</v>
      </c>
      <c r="I11" s="268">
        <f t="shared" si="10"/>
        <v>0</v>
      </c>
      <c r="J11" s="268">
        <f t="shared" si="10"/>
        <v>0</v>
      </c>
      <c r="K11" s="268">
        <f t="shared" si="10"/>
        <v>0</v>
      </c>
      <c r="L11" s="268">
        <f t="shared" si="10"/>
        <v>0</v>
      </c>
      <c r="M11" s="268">
        <f t="shared" si="10"/>
        <v>0</v>
      </c>
      <c r="N11" s="268">
        <f t="shared" si="10"/>
        <v>0</v>
      </c>
      <c r="O11" s="268">
        <f t="shared" si="10"/>
        <v>0</v>
      </c>
      <c r="P11" s="268">
        <f t="shared" si="10"/>
        <v>0</v>
      </c>
      <c r="Q11" s="268">
        <f>SUM(Q12:Q18)</f>
        <v>0</v>
      </c>
      <c r="R11" s="268">
        <f t="shared" si="10"/>
        <v>0</v>
      </c>
      <c r="S11" s="268">
        <f t="shared" si="10"/>
        <v>0</v>
      </c>
      <c r="T11" s="268">
        <f t="shared" si="10"/>
        <v>0</v>
      </c>
      <c r="U11" s="268">
        <f t="shared" si="10"/>
        <v>0</v>
      </c>
      <c r="V11" s="268">
        <f t="shared" si="10"/>
        <v>0</v>
      </c>
      <c r="W11" s="268">
        <f t="shared" si="10"/>
        <v>0</v>
      </c>
      <c r="X11" s="268">
        <f t="shared" si="10"/>
        <v>0</v>
      </c>
      <c r="Y11" s="268">
        <f t="shared" si="10"/>
        <v>0</v>
      </c>
      <c r="Z11" s="268">
        <f t="shared" si="10"/>
        <v>0</v>
      </c>
      <c r="AA11" s="268">
        <f t="shared" si="10"/>
        <v>0</v>
      </c>
      <c r="AB11" s="268">
        <f t="shared" si="10"/>
        <v>0</v>
      </c>
      <c r="AC11" s="268">
        <f t="shared" si="10"/>
        <v>0</v>
      </c>
      <c r="AD11" s="268">
        <f t="shared" si="10"/>
        <v>0</v>
      </c>
      <c r="AE11" s="268">
        <f t="shared" si="10"/>
        <v>0</v>
      </c>
      <c r="AF11" s="268">
        <f t="shared" si="10"/>
        <v>0</v>
      </c>
      <c r="AG11" s="268">
        <f t="shared" ref="AG11" si="11">SUM(AG12:AG18)</f>
        <v>0</v>
      </c>
    </row>
    <row r="12" spans="1:33">
      <c r="A12" t="s">
        <v>226</v>
      </c>
      <c r="C12" s="71" t="s">
        <v>211</v>
      </c>
      <c r="E12" s="266">
        <f>Industry!E4</f>
        <v>0</v>
      </c>
      <c r="F12" s="266">
        <f>Industry!F4</f>
        <v>0</v>
      </c>
      <c r="G12" s="266">
        <f>Industry!G4</f>
        <v>0</v>
      </c>
      <c r="H12" s="266">
        <f>Industry!H4</f>
        <v>0</v>
      </c>
      <c r="I12" s="266">
        <f>Industry!I4</f>
        <v>0</v>
      </c>
      <c r="J12" s="266">
        <f>Industry!J4</f>
        <v>0</v>
      </c>
      <c r="K12" s="266">
        <f>Industry!K4</f>
        <v>0</v>
      </c>
      <c r="L12" s="266">
        <f>Industry!L4</f>
        <v>0</v>
      </c>
      <c r="M12" s="266">
        <f>Industry!M4</f>
        <v>0</v>
      </c>
      <c r="N12" s="266">
        <f>Industry!N4</f>
        <v>0</v>
      </c>
      <c r="O12" s="266">
        <f>Industry!O4</f>
        <v>0</v>
      </c>
      <c r="P12" s="266">
        <f>Industry!P4</f>
        <v>0</v>
      </c>
      <c r="Q12" s="266">
        <f>Industry!Q4</f>
        <v>0</v>
      </c>
      <c r="R12" s="266">
        <f>Industry!R4</f>
        <v>0</v>
      </c>
      <c r="S12" s="266">
        <f>Industry!S4</f>
        <v>0</v>
      </c>
      <c r="T12" s="266">
        <f>Industry!T4</f>
        <v>0</v>
      </c>
      <c r="U12" s="266">
        <f>Industry!U4</f>
        <v>0</v>
      </c>
      <c r="V12" s="266">
        <f>Industry!V4</f>
        <v>0</v>
      </c>
      <c r="W12" s="266">
        <f>Industry!W4</f>
        <v>0</v>
      </c>
      <c r="X12" s="266">
        <f>Industry!X4</f>
        <v>0</v>
      </c>
      <c r="Y12" s="266">
        <f>Industry!Y4</f>
        <v>0</v>
      </c>
      <c r="Z12" s="266">
        <f>Industry!Z4</f>
        <v>0</v>
      </c>
      <c r="AA12" s="266">
        <f>Industry!AA4</f>
        <v>0</v>
      </c>
      <c r="AB12" s="266">
        <f>Industry!AB4</f>
        <v>0</v>
      </c>
      <c r="AC12" s="266">
        <f>Industry!AC4</f>
        <v>0</v>
      </c>
      <c r="AD12" s="266">
        <f>Industry!AD4</f>
        <v>0</v>
      </c>
      <c r="AE12" s="266">
        <f>Industry!AE4</f>
        <v>0</v>
      </c>
      <c r="AF12" s="266">
        <f>Industry!AF4</f>
        <v>0</v>
      </c>
      <c r="AG12" s="266">
        <f>Industry!AG4</f>
        <v>0</v>
      </c>
    </row>
    <row r="13" spans="1:33">
      <c r="A13" t="s">
        <v>227</v>
      </c>
      <c r="C13" s="71" t="s">
        <v>213</v>
      </c>
      <c r="E13" s="266">
        <f>Industry!E5</f>
        <v>0</v>
      </c>
      <c r="F13" s="266">
        <f>Industry!F5</f>
        <v>0</v>
      </c>
      <c r="G13" s="266">
        <f>Industry!G5</f>
        <v>0</v>
      </c>
      <c r="H13" s="266">
        <f>Industry!H5</f>
        <v>0</v>
      </c>
      <c r="I13" s="266">
        <f>Industry!I5</f>
        <v>0</v>
      </c>
      <c r="J13" s="266">
        <f>Industry!J5</f>
        <v>0</v>
      </c>
      <c r="K13" s="266">
        <f>Industry!K5</f>
        <v>0</v>
      </c>
      <c r="L13" s="266">
        <f>Industry!L5</f>
        <v>0</v>
      </c>
      <c r="M13" s="266">
        <f>Industry!M5</f>
        <v>0</v>
      </c>
      <c r="N13" s="266">
        <f>Industry!N5</f>
        <v>0</v>
      </c>
      <c r="O13" s="266">
        <f>Industry!O5</f>
        <v>0</v>
      </c>
      <c r="P13" s="266">
        <f>Industry!P5</f>
        <v>0</v>
      </c>
      <c r="Q13" s="266">
        <f>Industry!Q5</f>
        <v>0</v>
      </c>
      <c r="R13" s="266">
        <f>Industry!R5</f>
        <v>0</v>
      </c>
      <c r="S13" s="266">
        <f>Industry!S5</f>
        <v>0</v>
      </c>
      <c r="T13" s="266">
        <f>Industry!T5</f>
        <v>0</v>
      </c>
      <c r="U13" s="266">
        <f>Industry!U5</f>
        <v>0</v>
      </c>
      <c r="V13" s="266">
        <f>Industry!V5</f>
        <v>0</v>
      </c>
      <c r="W13" s="266">
        <f>Industry!W5</f>
        <v>0</v>
      </c>
      <c r="X13" s="266">
        <f>Industry!X5</f>
        <v>0</v>
      </c>
      <c r="Y13" s="266">
        <f>Industry!Y5</f>
        <v>0</v>
      </c>
      <c r="Z13" s="266">
        <f>Industry!Z5</f>
        <v>0</v>
      </c>
      <c r="AA13" s="266">
        <f>Industry!AA5</f>
        <v>0</v>
      </c>
      <c r="AB13" s="266">
        <f>Industry!AB5</f>
        <v>0</v>
      </c>
      <c r="AC13" s="266">
        <f>Industry!AC5</f>
        <v>0</v>
      </c>
      <c r="AD13" s="266">
        <f>Industry!AD5</f>
        <v>0</v>
      </c>
      <c r="AE13" s="266">
        <f>Industry!AE5</f>
        <v>0</v>
      </c>
      <c r="AF13" s="266">
        <f>Industry!AF5</f>
        <v>0</v>
      </c>
      <c r="AG13" s="266">
        <f>Industry!AG5</f>
        <v>0</v>
      </c>
    </row>
    <row r="14" spans="1:33">
      <c r="A14" t="s">
        <v>228</v>
      </c>
      <c r="C14" s="71" t="s">
        <v>215</v>
      </c>
      <c r="E14" s="266">
        <f>Industry!E6</f>
        <v>0</v>
      </c>
      <c r="F14" s="266">
        <f>Industry!F6</f>
        <v>0</v>
      </c>
      <c r="G14" s="266">
        <f>Industry!G6</f>
        <v>0</v>
      </c>
      <c r="H14" s="266">
        <f>Industry!H6</f>
        <v>0</v>
      </c>
      <c r="I14" s="266">
        <f>Industry!I6</f>
        <v>0</v>
      </c>
      <c r="J14" s="266">
        <f>Industry!J6</f>
        <v>0</v>
      </c>
      <c r="K14" s="266">
        <f>Industry!K6</f>
        <v>0</v>
      </c>
      <c r="L14" s="266">
        <f>Industry!L6</f>
        <v>0</v>
      </c>
      <c r="M14" s="266">
        <f>Industry!M6</f>
        <v>0</v>
      </c>
      <c r="N14" s="266">
        <f>Industry!N6</f>
        <v>0</v>
      </c>
      <c r="O14" s="266">
        <f>Industry!O6</f>
        <v>0</v>
      </c>
      <c r="P14" s="266">
        <f>Industry!P6</f>
        <v>0</v>
      </c>
      <c r="Q14" s="266">
        <f>Industry!Q6</f>
        <v>0</v>
      </c>
      <c r="R14" s="266">
        <f>Industry!R6</f>
        <v>0</v>
      </c>
      <c r="S14" s="266">
        <f>Industry!S6</f>
        <v>0</v>
      </c>
      <c r="T14" s="266">
        <f>Industry!T6</f>
        <v>0</v>
      </c>
      <c r="U14" s="266">
        <f>Industry!U6</f>
        <v>0</v>
      </c>
      <c r="V14" s="266">
        <f>Industry!V6</f>
        <v>0</v>
      </c>
      <c r="W14" s="266">
        <f>Industry!W6</f>
        <v>0</v>
      </c>
      <c r="X14" s="266">
        <f>Industry!X6</f>
        <v>0</v>
      </c>
      <c r="Y14" s="266">
        <f>Industry!Y6</f>
        <v>0</v>
      </c>
      <c r="Z14" s="266">
        <f>Industry!Z6</f>
        <v>0</v>
      </c>
      <c r="AA14" s="266">
        <f>Industry!AA6</f>
        <v>0</v>
      </c>
      <c r="AB14" s="266">
        <f>Industry!AB6</f>
        <v>0</v>
      </c>
      <c r="AC14" s="266">
        <f>Industry!AC6</f>
        <v>0</v>
      </c>
      <c r="AD14" s="266">
        <f>Industry!AD6</f>
        <v>0</v>
      </c>
      <c r="AE14" s="266">
        <f>Industry!AE6</f>
        <v>0</v>
      </c>
      <c r="AF14" s="266">
        <f>Industry!AF6</f>
        <v>0</v>
      </c>
      <c r="AG14" s="266">
        <f>Industry!AG6</f>
        <v>0</v>
      </c>
    </row>
    <row r="15" spans="1:33">
      <c r="A15" t="s">
        <v>229</v>
      </c>
      <c r="C15" s="71" t="s">
        <v>217</v>
      </c>
      <c r="E15" s="266">
        <f>Industry!E7</f>
        <v>0</v>
      </c>
      <c r="F15" s="266">
        <f>Industry!F7</f>
        <v>0</v>
      </c>
      <c r="G15" s="266">
        <f>Industry!G7</f>
        <v>0</v>
      </c>
      <c r="H15" s="266">
        <f>Industry!H7</f>
        <v>0</v>
      </c>
      <c r="I15" s="266">
        <f>Industry!I7</f>
        <v>0</v>
      </c>
      <c r="J15" s="266">
        <f>Industry!J7</f>
        <v>0</v>
      </c>
      <c r="K15" s="266">
        <f>Industry!K7</f>
        <v>0</v>
      </c>
      <c r="L15" s="266">
        <f>Industry!L7</f>
        <v>0</v>
      </c>
      <c r="M15" s="266">
        <f>Industry!M7</f>
        <v>0</v>
      </c>
      <c r="N15" s="266">
        <f>Industry!N7</f>
        <v>0</v>
      </c>
      <c r="O15" s="266">
        <f>Industry!O7</f>
        <v>0</v>
      </c>
      <c r="P15" s="266">
        <f>Industry!P7</f>
        <v>0</v>
      </c>
      <c r="Q15" s="266">
        <f>Industry!Q7</f>
        <v>0</v>
      </c>
      <c r="R15" s="266">
        <f>Industry!R7</f>
        <v>0</v>
      </c>
      <c r="S15" s="266">
        <f>Industry!S7</f>
        <v>0</v>
      </c>
      <c r="T15" s="266">
        <f>Industry!T7</f>
        <v>0</v>
      </c>
      <c r="U15" s="266">
        <f>Industry!U7</f>
        <v>0</v>
      </c>
      <c r="V15" s="266">
        <f>Industry!V7</f>
        <v>0</v>
      </c>
      <c r="W15" s="266">
        <f>Industry!W7</f>
        <v>0</v>
      </c>
      <c r="X15" s="266">
        <f>Industry!X7</f>
        <v>0</v>
      </c>
      <c r="Y15" s="266">
        <f>Industry!Y7</f>
        <v>0</v>
      </c>
      <c r="Z15" s="266">
        <f>Industry!Z7</f>
        <v>0</v>
      </c>
      <c r="AA15" s="266">
        <f>Industry!AA7</f>
        <v>0</v>
      </c>
      <c r="AB15" s="266">
        <f>Industry!AB7</f>
        <v>0</v>
      </c>
      <c r="AC15" s="266">
        <f>Industry!AC7</f>
        <v>0</v>
      </c>
      <c r="AD15" s="266">
        <f>Industry!AD7</f>
        <v>0</v>
      </c>
      <c r="AE15" s="266">
        <f>Industry!AE7</f>
        <v>0</v>
      </c>
      <c r="AF15" s="266">
        <f>Industry!AF7</f>
        <v>0</v>
      </c>
      <c r="AG15" s="266">
        <f>Industry!AG7</f>
        <v>0</v>
      </c>
    </row>
    <row r="16" spans="1:33">
      <c r="A16" t="s">
        <v>230</v>
      </c>
      <c r="C16" s="71" t="s">
        <v>219</v>
      </c>
      <c r="E16" s="266">
        <f>Industry!E8</f>
        <v>0</v>
      </c>
      <c r="F16" s="266">
        <f>Industry!F8</f>
        <v>0</v>
      </c>
      <c r="G16" s="266">
        <f>Industry!G8</f>
        <v>0</v>
      </c>
      <c r="H16" s="266">
        <f>Industry!H8</f>
        <v>0</v>
      </c>
      <c r="I16" s="266">
        <f>Industry!I8</f>
        <v>0</v>
      </c>
      <c r="J16" s="266">
        <f>Industry!J8</f>
        <v>0</v>
      </c>
      <c r="K16" s="266">
        <f>Industry!K8</f>
        <v>0</v>
      </c>
      <c r="L16" s="266">
        <f>Industry!L8</f>
        <v>0</v>
      </c>
      <c r="M16" s="266">
        <f>Industry!M8</f>
        <v>0</v>
      </c>
      <c r="N16" s="266">
        <f>Industry!N8</f>
        <v>0</v>
      </c>
      <c r="O16" s="266">
        <f>Industry!O8</f>
        <v>0</v>
      </c>
      <c r="P16" s="266">
        <f>Industry!P8</f>
        <v>0</v>
      </c>
      <c r="Q16" s="266">
        <f>Industry!Q8</f>
        <v>0</v>
      </c>
      <c r="R16" s="266">
        <f>Industry!R8</f>
        <v>0</v>
      </c>
      <c r="S16" s="266">
        <f>Industry!S8</f>
        <v>0</v>
      </c>
      <c r="T16" s="266">
        <f>Industry!T8</f>
        <v>0</v>
      </c>
      <c r="U16" s="266">
        <f>Industry!U8</f>
        <v>0</v>
      </c>
      <c r="V16" s="266">
        <f>Industry!V8</f>
        <v>0</v>
      </c>
      <c r="W16" s="266">
        <f>Industry!W8</f>
        <v>0</v>
      </c>
      <c r="X16" s="266">
        <f>Industry!X8</f>
        <v>0</v>
      </c>
      <c r="Y16" s="266">
        <f>Industry!Y8</f>
        <v>0</v>
      </c>
      <c r="Z16" s="266">
        <f>Industry!Z8</f>
        <v>0</v>
      </c>
      <c r="AA16" s="266">
        <f>Industry!AA8</f>
        <v>0</v>
      </c>
      <c r="AB16" s="266">
        <f>Industry!AB8</f>
        <v>0</v>
      </c>
      <c r="AC16" s="266">
        <f>Industry!AC8</f>
        <v>0</v>
      </c>
      <c r="AD16" s="266">
        <f>Industry!AD8</f>
        <v>0</v>
      </c>
      <c r="AE16" s="266">
        <f>Industry!AE8</f>
        <v>0</v>
      </c>
      <c r="AF16" s="266">
        <f>Industry!AF8</f>
        <v>0</v>
      </c>
      <c r="AG16" s="266">
        <f>Industry!AG8</f>
        <v>0</v>
      </c>
    </row>
    <row r="17" spans="1:33">
      <c r="A17" t="s">
        <v>231</v>
      </c>
      <c r="C17" s="71" t="s">
        <v>221</v>
      </c>
      <c r="E17" s="266">
        <f>Industry!E9</f>
        <v>0</v>
      </c>
      <c r="F17" s="266">
        <f>Industry!F9</f>
        <v>0</v>
      </c>
      <c r="G17" s="266">
        <f>Industry!G9</f>
        <v>0</v>
      </c>
      <c r="H17" s="266">
        <f>Industry!H9</f>
        <v>0</v>
      </c>
      <c r="I17" s="266">
        <f>Industry!I9</f>
        <v>0</v>
      </c>
      <c r="J17" s="266">
        <f>Industry!J9</f>
        <v>0</v>
      </c>
      <c r="K17" s="266">
        <f>Industry!K9</f>
        <v>0</v>
      </c>
      <c r="L17" s="266">
        <f>Industry!L9</f>
        <v>0</v>
      </c>
      <c r="M17" s="266">
        <f>Industry!M9</f>
        <v>0</v>
      </c>
      <c r="N17" s="266">
        <f>Industry!N9</f>
        <v>0</v>
      </c>
      <c r="O17" s="266">
        <f>Industry!O9</f>
        <v>0</v>
      </c>
      <c r="P17" s="266">
        <f>Industry!P9</f>
        <v>0</v>
      </c>
      <c r="Q17" s="266">
        <f>Industry!Q9</f>
        <v>0</v>
      </c>
      <c r="R17" s="266">
        <f>Industry!R9</f>
        <v>0</v>
      </c>
      <c r="S17" s="266">
        <f>Industry!S9</f>
        <v>0</v>
      </c>
      <c r="T17" s="266">
        <f>Industry!T9</f>
        <v>0</v>
      </c>
      <c r="U17" s="266">
        <f>Industry!U9</f>
        <v>0</v>
      </c>
      <c r="V17" s="266">
        <f>Industry!V9</f>
        <v>0</v>
      </c>
      <c r="W17" s="266">
        <f>Industry!W9</f>
        <v>0</v>
      </c>
      <c r="X17" s="266">
        <f>Industry!X9</f>
        <v>0</v>
      </c>
      <c r="Y17" s="266">
        <f>Industry!Y9</f>
        <v>0</v>
      </c>
      <c r="Z17" s="266">
        <f>Industry!Z9</f>
        <v>0</v>
      </c>
      <c r="AA17" s="266">
        <f>Industry!AA9</f>
        <v>0</v>
      </c>
      <c r="AB17" s="266">
        <f>Industry!AB9</f>
        <v>0</v>
      </c>
      <c r="AC17" s="266">
        <f>Industry!AC9</f>
        <v>0</v>
      </c>
      <c r="AD17" s="266">
        <f>Industry!AD9</f>
        <v>0</v>
      </c>
      <c r="AE17" s="266">
        <f>Industry!AE9</f>
        <v>0</v>
      </c>
      <c r="AF17" s="266">
        <f>Industry!AF9</f>
        <v>0</v>
      </c>
      <c r="AG17" s="266">
        <f>Industry!AG9</f>
        <v>0</v>
      </c>
    </row>
    <row r="18" spans="1:33">
      <c r="A18" t="s">
        <v>232</v>
      </c>
      <c r="C18" s="71" t="s">
        <v>223</v>
      </c>
      <c r="E18" s="266">
        <f>Industry!E10</f>
        <v>0</v>
      </c>
      <c r="F18" s="266">
        <f>Industry!F10</f>
        <v>0</v>
      </c>
      <c r="G18" s="266">
        <f>Industry!G10</f>
        <v>0</v>
      </c>
      <c r="H18" s="266">
        <f>Industry!H10</f>
        <v>0</v>
      </c>
      <c r="I18" s="266">
        <f>Industry!I10</f>
        <v>0</v>
      </c>
      <c r="J18" s="266">
        <f>Industry!J10</f>
        <v>0</v>
      </c>
      <c r="K18" s="266">
        <f>Industry!K10</f>
        <v>0</v>
      </c>
      <c r="L18" s="266">
        <f>Industry!L10</f>
        <v>0</v>
      </c>
      <c r="M18" s="266">
        <f>Industry!M10</f>
        <v>0</v>
      </c>
      <c r="N18" s="266">
        <f>Industry!N10</f>
        <v>0</v>
      </c>
      <c r="O18" s="266">
        <f>Industry!O10</f>
        <v>0</v>
      </c>
      <c r="P18" s="266">
        <f>Industry!P10</f>
        <v>0</v>
      </c>
      <c r="Q18" s="266">
        <f>Industry!Q10</f>
        <v>0</v>
      </c>
      <c r="R18" s="266">
        <f>Industry!R10</f>
        <v>0</v>
      </c>
      <c r="S18" s="266">
        <f>Industry!S10</f>
        <v>0</v>
      </c>
      <c r="T18" s="266">
        <f>Industry!T10</f>
        <v>0</v>
      </c>
      <c r="U18" s="266">
        <f>Industry!U10</f>
        <v>0</v>
      </c>
      <c r="V18" s="266">
        <f>Industry!V10</f>
        <v>0</v>
      </c>
      <c r="W18" s="266">
        <f>Industry!W10</f>
        <v>0</v>
      </c>
      <c r="X18" s="266">
        <f>Industry!X10</f>
        <v>0</v>
      </c>
      <c r="Y18" s="266">
        <f>Industry!Y10</f>
        <v>0</v>
      </c>
      <c r="Z18" s="266">
        <f>Industry!Z10</f>
        <v>0</v>
      </c>
      <c r="AA18" s="266">
        <f>Industry!AA10</f>
        <v>0</v>
      </c>
      <c r="AB18" s="266">
        <f>Industry!AB10</f>
        <v>0</v>
      </c>
      <c r="AC18" s="266">
        <f>Industry!AC10</f>
        <v>0</v>
      </c>
      <c r="AD18" s="266">
        <f>Industry!AD10</f>
        <v>0</v>
      </c>
      <c r="AE18" s="266">
        <f>Industry!AE10</f>
        <v>0</v>
      </c>
      <c r="AF18" s="266">
        <f>Industry!AF10</f>
        <v>0</v>
      </c>
      <c r="AG18" s="266">
        <f>Industry!AG10</f>
        <v>0</v>
      </c>
    </row>
    <row r="19" spans="1:33">
      <c r="A19" s="282" t="s">
        <v>233</v>
      </c>
      <c r="B19" s="68" t="s">
        <v>234</v>
      </c>
      <c r="C19" s="68"/>
      <c r="D19" s="68"/>
      <c r="E19" s="268">
        <f>E20+E21+SUM(E27:E30)</f>
        <v>0</v>
      </c>
      <c r="F19" s="268">
        <f t="shared" ref="F19:AF19" si="12">F20+F21+SUM(F27:F30)</f>
        <v>0</v>
      </c>
      <c r="G19" s="268">
        <f t="shared" si="12"/>
        <v>0</v>
      </c>
      <c r="H19" s="268">
        <f t="shared" si="12"/>
        <v>0</v>
      </c>
      <c r="I19" s="268">
        <f t="shared" si="12"/>
        <v>0</v>
      </c>
      <c r="J19" s="268">
        <f t="shared" si="12"/>
        <v>0</v>
      </c>
      <c r="K19" s="268">
        <f t="shared" si="12"/>
        <v>0</v>
      </c>
      <c r="L19" s="268">
        <f t="shared" si="12"/>
        <v>0</v>
      </c>
      <c r="M19" s="268">
        <f t="shared" si="12"/>
        <v>0</v>
      </c>
      <c r="N19" s="268">
        <f t="shared" si="12"/>
        <v>0</v>
      </c>
      <c r="O19" s="268">
        <f t="shared" si="12"/>
        <v>0</v>
      </c>
      <c r="P19" s="268">
        <f t="shared" si="12"/>
        <v>0</v>
      </c>
      <c r="Q19" s="268">
        <f t="shared" si="12"/>
        <v>0</v>
      </c>
      <c r="R19" s="268">
        <f t="shared" si="12"/>
        <v>0</v>
      </c>
      <c r="S19" s="268">
        <f t="shared" si="12"/>
        <v>0</v>
      </c>
      <c r="T19" s="268">
        <f t="shared" si="12"/>
        <v>0</v>
      </c>
      <c r="U19" s="268">
        <f t="shared" si="12"/>
        <v>0</v>
      </c>
      <c r="V19" s="268">
        <f t="shared" si="12"/>
        <v>0</v>
      </c>
      <c r="W19" s="268">
        <f t="shared" si="12"/>
        <v>0</v>
      </c>
      <c r="X19" s="268">
        <f t="shared" si="12"/>
        <v>0</v>
      </c>
      <c r="Y19" s="268">
        <f t="shared" si="12"/>
        <v>0</v>
      </c>
      <c r="Z19" s="268">
        <f t="shared" si="12"/>
        <v>0</v>
      </c>
      <c r="AA19" s="268">
        <f t="shared" si="12"/>
        <v>0</v>
      </c>
      <c r="AB19" s="268">
        <f t="shared" si="12"/>
        <v>0</v>
      </c>
      <c r="AC19" s="268">
        <f t="shared" si="12"/>
        <v>0</v>
      </c>
      <c r="AD19" s="268">
        <f t="shared" si="12"/>
        <v>0</v>
      </c>
      <c r="AE19" s="268">
        <f t="shared" si="12"/>
        <v>0</v>
      </c>
      <c r="AF19" s="268">
        <f t="shared" si="12"/>
        <v>0</v>
      </c>
      <c r="AG19" s="268">
        <f>AG20+AG21+SUM(AG27:AG30)</f>
        <v>0</v>
      </c>
    </row>
    <row r="20" spans="1:33">
      <c r="A20" t="s">
        <v>235</v>
      </c>
      <c r="C20" s="71" t="s">
        <v>211</v>
      </c>
      <c r="E20" s="266">
        <f>Transport!E4</f>
        <v>0</v>
      </c>
      <c r="F20" s="266">
        <f>Transport!F4</f>
        <v>0</v>
      </c>
      <c r="G20" s="266">
        <f>Transport!G4</f>
        <v>0</v>
      </c>
      <c r="H20" s="266">
        <f>Transport!H4</f>
        <v>0</v>
      </c>
      <c r="I20" s="266">
        <f>Transport!I4</f>
        <v>0</v>
      </c>
      <c r="J20" s="266">
        <f>Transport!J4</f>
        <v>0</v>
      </c>
      <c r="K20" s="266">
        <f>Transport!K4</f>
        <v>0</v>
      </c>
      <c r="L20" s="266">
        <f>Transport!L4</f>
        <v>0</v>
      </c>
      <c r="M20" s="266">
        <f>Transport!M4</f>
        <v>0</v>
      </c>
      <c r="N20" s="266">
        <f>Transport!N4</f>
        <v>0</v>
      </c>
      <c r="O20" s="266">
        <f>Transport!O4</f>
        <v>0</v>
      </c>
      <c r="P20" s="266">
        <f>Transport!P4</f>
        <v>0</v>
      </c>
      <c r="Q20" s="266">
        <f>Transport!Q4</f>
        <v>0</v>
      </c>
      <c r="R20" s="266">
        <f>Transport!R4</f>
        <v>0</v>
      </c>
      <c r="S20" s="266">
        <f>Transport!S4</f>
        <v>0</v>
      </c>
      <c r="T20" s="266">
        <f>Transport!T4</f>
        <v>0</v>
      </c>
      <c r="U20" s="266">
        <f>Transport!U4</f>
        <v>0</v>
      </c>
      <c r="V20" s="266">
        <f>Transport!V4</f>
        <v>0</v>
      </c>
      <c r="W20" s="266">
        <f>Transport!W4</f>
        <v>0</v>
      </c>
      <c r="X20" s="266">
        <f>Transport!X4</f>
        <v>0</v>
      </c>
      <c r="Y20" s="266">
        <f>Transport!Y4</f>
        <v>0</v>
      </c>
      <c r="Z20" s="266">
        <f>Transport!Z4</f>
        <v>0</v>
      </c>
      <c r="AA20" s="266">
        <f>Transport!AA4</f>
        <v>0</v>
      </c>
      <c r="AB20" s="266">
        <f>Transport!AB4</f>
        <v>0</v>
      </c>
      <c r="AC20" s="266">
        <f>Transport!AC4</f>
        <v>0</v>
      </c>
      <c r="AD20" s="266">
        <f>Transport!AD4</f>
        <v>0</v>
      </c>
      <c r="AE20" s="266">
        <f>Transport!AE4</f>
        <v>0</v>
      </c>
      <c r="AF20" s="266">
        <f>Transport!AF4</f>
        <v>0</v>
      </c>
      <c r="AG20" s="266">
        <f>Transport!AG4</f>
        <v>0</v>
      </c>
    </row>
    <row r="21" spans="1:33">
      <c r="A21" t="s">
        <v>236</v>
      </c>
      <c r="B21" s="269" t="s">
        <v>237</v>
      </c>
      <c r="C21" s="270"/>
      <c r="D21" s="271"/>
      <c r="E21" s="272">
        <f>SUM(E22:E26)</f>
        <v>0</v>
      </c>
      <c r="F21" s="272">
        <f t="shared" ref="F21:AF21" si="13">SUM(F22:F26)</f>
        <v>0</v>
      </c>
      <c r="G21" s="272">
        <f t="shared" si="13"/>
        <v>0</v>
      </c>
      <c r="H21" s="272">
        <f t="shared" si="13"/>
        <v>0</v>
      </c>
      <c r="I21" s="272">
        <f t="shared" si="13"/>
        <v>0</v>
      </c>
      <c r="J21" s="272">
        <f t="shared" si="13"/>
        <v>0</v>
      </c>
      <c r="K21" s="272">
        <f t="shared" si="13"/>
        <v>0</v>
      </c>
      <c r="L21" s="272">
        <f t="shared" si="13"/>
        <v>0</v>
      </c>
      <c r="M21" s="272">
        <f t="shared" si="13"/>
        <v>0</v>
      </c>
      <c r="N21" s="272">
        <f t="shared" si="13"/>
        <v>0</v>
      </c>
      <c r="O21" s="272">
        <f t="shared" si="13"/>
        <v>0</v>
      </c>
      <c r="P21" s="272">
        <f t="shared" si="13"/>
        <v>0</v>
      </c>
      <c r="Q21" s="272">
        <f t="shared" si="13"/>
        <v>0</v>
      </c>
      <c r="R21" s="272">
        <f t="shared" si="13"/>
        <v>0</v>
      </c>
      <c r="S21" s="272">
        <f t="shared" si="13"/>
        <v>0</v>
      </c>
      <c r="T21" s="272">
        <f t="shared" si="13"/>
        <v>0</v>
      </c>
      <c r="U21" s="272">
        <f t="shared" si="13"/>
        <v>0</v>
      </c>
      <c r="V21" s="272">
        <f t="shared" si="13"/>
        <v>0</v>
      </c>
      <c r="W21" s="272">
        <f t="shared" si="13"/>
        <v>0</v>
      </c>
      <c r="X21" s="272">
        <f t="shared" si="13"/>
        <v>0</v>
      </c>
      <c r="Y21" s="272">
        <f t="shared" si="13"/>
        <v>0</v>
      </c>
      <c r="Z21" s="272">
        <f t="shared" si="13"/>
        <v>0</v>
      </c>
      <c r="AA21" s="272">
        <f t="shared" si="13"/>
        <v>0</v>
      </c>
      <c r="AB21" s="272">
        <f t="shared" si="13"/>
        <v>0</v>
      </c>
      <c r="AC21" s="272">
        <f t="shared" si="13"/>
        <v>0</v>
      </c>
      <c r="AD21" s="272">
        <f t="shared" si="13"/>
        <v>0</v>
      </c>
      <c r="AE21" s="272">
        <f t="shared" si="13"/>
        <v>0</v>
      </c>
      <c r="AF21" s="272">
        <f t="shared" si="13"/>
        <v>0</v>
      </c>
      <c r="AG21" s="272">
        <f>SUM(AG22:AG26)</f>
        <v>0</v>
      </c>
    </row>
    <row r="22" spans="1:33">
      <c r="C22" s="71" t="s">
        <v>238</v>
      </c>
      <c r="E22" s="266">
        <f>Transport!E5</f>
        <v>0</v>
      </c>
      <c r="F22" s="266">
        <f>Transport!F5</f>
        <v>0</v>
      </c>
      <c r="G22" s="266">
        <f>Transport!G5</f>
        <v>0</v>
      </c>
      <c r="H22" s="266">
        <f>Transport!H5</f>
        <v>0</v>
      </c>
      <c r="I22" s="266">
        <f>Transport!I5</f>
        <v>0</v>
      </c>
      <c r="J22" s="266">
        <f>Transport!J5</f>
        <v>0</v>
      </c>
      <c r="K22" s="266">
        <f>Transport!K5</f>
        <v>0</v>
      </c>
      <c r="L22" s="266">
        <f>Transport!L5</f>
        <v>0</v>
      </c>
      <c r="M22" s="266">
        <f>Transport!M5</f>
        <v>0</v>
      </c>
      <c r="N22" s="266">
        <f>Transport!N5</f>
        <v>0</v>
      </c>
      <c r="O22" s="266">
        <f>Transport!O5</f>
        <v>0</v>
      </c>
      <c r="P22" s="266">
        <f>Transport!P5</f>
        <v>0</v>
      </c>
      <c r="Q22" s="266">
        <f>Transport!Q5</f>
        <v>0</v>
      </c>
      <c r="R22" s="266">
        <f>Transport!R5</f>
        <v>0</v>
      </c>
      <c r="S22" s="266">
        <f>Transport!S5</f>
        <v>0</v>
      </c>
      <c r="T22" s="266">
        <f>Transport!T5</f>
        <v>0</v>
      </c>
      <c r="U22" s="266">
        <f>Transport!U5</f>
        <v>0</v>
      </c>
      <c r="V22" s="266">
        <f>Transport!V5</f>
        <v>0</v>
      </c>
      <c r="W22" s="266">
        <f>Transport!W5</f>
        <v>0</v>
      </c>
      <c r="X22" s="266">
        <f>Transport!X5</f>
        <v>0</v>
      </c>
      <c r="Y22" s="266">
        <f>Transport!Y5</f>
        <v>0</v>
      </c>
      <c r="Z22" s="266">
        <f>Transport!Z5</f>
        <v>0</v>
      </c>
      <c r="AA22" s="266">
        <f>Transport!AA5</f>
        <v>0</v>
      </c>
      <c r="AB22" s="266">
        <f>Transport!AB5</f>
        <v>0</v>
      </c>
      <c r="AC22" s="266">
        <f>Transport!AC5</f>
        <v>0</v>
      </c>
      <c r="AD22" s="266">
        <f>Transport!AD5</f>
        <v>0</v>
      </c>
      <c r="AE22" s="266">
        <f>Transport!AE5</f>
        <v>0</v>
      </c>
      <c r="AF22" s="266">
        <f>Transport!AF5</f>
        <v>0</v>
      </c>
      <c r="AG22" s="266">
        <f>Transport!AG5</f>
        <v>0</v>
      </c>
    </row>
    <row r="23" spans="1:33">
      <c r="C23" s="30" t="s">
        <v>239</v>
      </c>
      <c r="E23" s="266">
        <f>Transport!E6</f>
        <v>0</v>
      </c>
      <c r="F23" s="266">
        <f>Transport!F6</f>
        <v>0</v>
      </c>
      <c r="G23" s="266">
        <f>Transport!G6</f>
        <v>0</v>
      </c>
      <c r="H23" s="266">
        <f>Transport!H6</f>
        <v>0</v>
      </c>
      <c r="I23" s="266">
        <f>Transport!I6</f>
        <v>0</v>
      </c>
      <c r="J23" s="266">
        <f>Transport!J6</f>
        <v>0</v>
      </c>
      <c r="K23" s="266">
        <f>Transport!K6</f>
        <v>0</v>
      </c>
      <c r="L23" s="266">
        <f>Transport!L6</f>
        <v>0</v>
      </c>
      <c r="M23" s="266">
        <f>Transport!M6</f>
        <v>0</v>
      </c>
      <c r="N23" s="266">
        <f>Transport!N6</f>
        <v>0</v>
      </c>
      <c r="O23" s="266">
        <f>Transport!O6</f>
        <v>0</v>
      </c>
      <c r="P23" s="266">
        <f>Transport!P6</f>
        <v>0</v>
      </c>
      <c r="Q23" s="266">
        <f>Transport!Q6</f>
        <v>0</v>
      </c>
      <c r="R23" s="266">
        <f>Transport!R6</f>
        <v>0</v>
      </c>
      <c r="S23" s="266">
        <f>Transport!S6</f>
        <v>0</v>
      </c>
      <c r="T23" s="266">
        <f>Transport!T6</f>
        <v>0</v>
      </c>
      <c r="U23" s="266">
        <f>Transport!U6</f>
        <v>0</v>
      </c>
      <c r="V23" s="266">
        <f>Transport!V6</f>
        <v>0</v>
      </c>
      <c r="W23" s="266">
        <f>Transport!W6</f>
        <v>0</v>
      </c>
      <c r="X23" s="266">
        <f>Transport!X6</f>
        <v>0</v>
      </c>
      <c r="Y23" s="266">
        <f>Transport!Y6</f>
        <v>0</v>
      </c>
      <c r="Z23" s="266">
        <f>Transport!Z6</f>
        <v>0</v>
      </c>
      <c r="AA23" s="266">
        <f>Transport!AA6</f>
        <v>0</v>
      </c>
      <c r="AB23" s="266">
        <f>Transport!AB6</f>
        <v>0</v>
      </c>
      <c r="AC23" s="266">
        <f>Transport!AC6</f>
        <v>0</v>
      </c>
      <c r="AD23" s="266">
        <f>Transport!AD6</f>
        <v>0</v>
      </c>
      <c r="AE23" s="266">
        <f>Transport!AE6</f>
        <v>0</v>
      </c>
      <c r="AF23" s="266">
        <f>Transport!AF6</f>
        <v>0</v>
      </c>
      <c r="AG23" s="266">
        <f>Transport!AG6</f>
        <v>0</v>
      </c>
    </row>
    <row r="24" spans="1:33">
      <c r="C24" s="71" t="s">
        <v>240</v>
      </c>
      <c r="E24" s="266">
        <f>Transport!E7</f>
        <v>0</v>
      </c>
      <c r="F24" s="266">
        <f>Transport!F7</f>
        <v>0</v>
      </c>
      <c r="G24" s="266">
        <f>Transport!G7</f>
        <v>0</v>
      </c>
      <c r="H24" s="266">
        <f>Transport!H7</f>
        <v>0</v>
      </c>
      <c r="I24" s="266">
        <f>Transport!I7</f>
        <v>0</v>
      </c>
      <c r="J24" s="266">
        <f>Transport!J7</f>
        <v>0</v>
      </c>
      <c r="K24" s="266">
        <f>Transport!K7</f>
        <v>0</v>
      </c>
      <c r="L24" s="266">
        <f>Transport!L7</f>
        <v>0</v>
      </c>
      <c r="M24" s="266">
        <f>Transport!M7</f>
        <v>0</v>
      </c>
      <c r="N24" s="266">
        <f>Transport!N7</f>
        <v>0</v>
      </c>
      <c r="O24" s="266">
        <f>Transport!O7</f>
        <v>0</v>
      </c>
      <c r="P24" s="266">
        <f>Transport!P7</f>
        <v>0</v>
      </c>
      <c r="Q24" s="266">
        <f>Transport!Q7</f>
        <v>0</v>
      </c>
      <c r="R24" s="266">
        <f>Transport!R7</f>
        <v>0</v>
      </c>
      <c r="S24" s="266">
        <f>Transport!S7</f>
        <v>0</v>
      </c>
      <c r="T24" s="266">
        <f>Transport!T7</f>
        <v>0</v>
      </c>
      <c r="U24" s="266">
        <f>Transport!U7</f>
        <v>0</v>
      </c>
      <c r="V24" s="266">
        <f>Transport!V7</f>
        <v>0</v>
      </c>
      <c r="W24" s="266">
        <f>Transport!W7</f>
        <v>0</v>
      </c>
      <c r="X24" s="266">
        <f>Transport!X7</f>
        <v>0</v>
      </c>
      <c r="Y24" s="266">
        <f>Transport!Y7</f>
        <v>0</v>
      </c>
      <c r="Z24" s="266">
        <f>Transport!Z7</f>
        <v>0</v>
      </c>
      <c r="AA24" s="266">
        <f>Transport!AA7</f>
        <v>0</v>
      </c>
      <c r="AB24" s="266">
        <f>Transport!AB7</f>
        <v>0</v>
      </c>
      <c r="AC24" s="266">
        <f>Transport!AC7</f>
        <v>0</v>
      </c>
      <c r="AD24" s="266">
        <f>Transport!AD7</f>
        <v>0</v>
      </c>
      <c r="AE24" s="266">
        <f>Transport!AE7</f>
        <v>0</v>
      </c>
      <c r="AF24" s="266">
        <f>Transport!AF7</f>
        <v>0</v>
      </c>
      <c r="AG24" s="266">
        <f>Transport!AG7</f>
        <v>0</v>
      </c>
    </row>
    <row r="25" spans="1:33">
      <c r="C25" s="71" t="s">
        <v>241</v>
      </c>
      <c r="E25" s="266">
        <f>Transport!E8</f>
        <v>0</v>
      </c>
      <c r="F25" s="266">
        <f>Transport!F8</f>
        <v>0</v>
      </c>
      <c r="G25" s="266">
        <f>Transport!G8</f>
        <v>0</v>
      </c>
      <c r="H25" s="266">
        <f>Transport!H8</f>
        <v>0</v>
      </c>
      <c r="I25" s="266">
        <f>Transport!I8</f>
        <v>0</v>
      </c>
      <c r="J25" s="266">
        <f>Transport!J8</f>
        <v>0</v>
      </c>
      <c r="K25" s="266">
        <f>Transport!K8</f>
        <v>0</v>
      </c>
      <c r="L25" s="266">
        <f>Transport!L8</f>
        <v>0</v>
      </c>
      <c r="M25" s="266">
        <f>Transport!M8</f>
        <v>0</v>
      </c>
      <c r="N25" s="266">
        <f>Transport!N8</f>
        <v>0</v>
      </c>
      <c r="O25" s="266">
        <f>Transport!O8</f>
        <v>0</v>
      </c>
      <c r="P25" s="266">
        <f>Transport!P8</f>
        <v>0</v>
      </c>
      <c r="Q25" s="266">
        <f>Transport!Q8</f>
        <v>0</v>
      </c>
      <c r="R25" s="266">
        <f>Transport!R8</f>
        <v>0</v>
      </c>
      <c r="S25" s="266">
        <f>Transport!S8</f>
        <v>0</v>
      </c>
      <c r="T25" s="266">
        <f>Transport!T8</f>
        <v>0</v>
      </c>
      <c r="U25" s="266">
        <f>Transport!U8</f>
        <v>0</v>
      </c>
      <c r="V25" s="266">
        <f>Transport!V8</f>
        <v>0</v>
      </c>
      <c r="W25" s="266">
        <f>Transport!W8</f>
        <v>0</v>
      </c>
      <c r="X25" s="266">
        <f>Transport!X8</f>
        <v>0</v>
      </c>
      <c r="Y25" s="266">
        <f>Transport!Y8</f>
        <v>0</v>
      </c>
      <c r="Z25" s="266">
        <f>Transport!Z8</f>
        <v>0</v>
      </c>
      <c r="AA25" s="266">
        <f>Transport!AA8</f>
        <v>0</v>
      </c>
      <c r="AB25" s="266">
        <f>Transport!AB8</f>
        <v>0</v>
      </c>
      <c r="AC25" s="266">
        <f>Transport!AC8</f>
        <v>0</v>
      </c>
      <c r="AD25" s="266">
        <f>Transport!AD8</f>
        <v>0</v>
      </c>
      <c r="AE25" s="266">
        <f>Transport!AE8</f>
        <v>0</v>
      </c>
      <c r="AF25" s="266">
        <f>Transport!AF8</f>
        <v>0</v>
      </c>
      <c r="AG25" s="266">
        <f>Transport!AG8</f>
        <v>0</v>
      </c>
    </row>
    <row r="26" spans="1:33">
      <c r="C26" s="71" t="s">
        <v>242</v>
      </c>
      <c r="E26" s="266">
        <f>Transport!E9</f>
        <v>0</v>
      </c>
      <c r="F26" s="266">
        <f>Transport!F9</f>
        <v>0</v>
      </c>
      <c r="G26" s="266">
        <f>Transport!G9</f>
        <v>0</v>
      </c>
      <c r="H26" s="266">
        <f>Transport!H9</f>
        <v>0</v>
      </c>
      <c r="I26" s="266">
        <f>Transport!I9</f>
        <v>0</v>
      </c>
      <c r="J26" s="266">
        <f>Transport!J9</f>
        <v>0</v>
      </c>
      <c r="K26" s="266">
        <f>Transport!K9</f>
        <v>0</v>
      </c>
      <c r="L26" s="266">
        <f>Transport!L9</f>
        <v>0</v>
      </c>
      <c r="M26" s="266">
        <f>Transport!M9</f>
        <v>0</v>
      </c>
      <c r="N26" s="266">
        <f>Transport!N9</f>
        <v>0</v>
      </c>
      <c r="O26" s="266">
        <f>Transport!O9</f>
        <v>0</v>
      </c>
      <c r="P26" s="266">
        <f>Transport!P9</f>
        <v>0</v>
      </c>
      <c r="Q26" s="266">
        <f>Transport!Q9</f>
        <v>0</v>
      </c>
      <c r="R26" s="266">
        <f>Transport!R9</f>
        <v>0</v>
      </c>
      <c r="S26" s="266">
        <f>Transport!S9</f>
        <v>0</v>
      </c>
      <c r="T26" s="266">
        <f>Transport!T9</f>
        <v>0</v>
      </c>
      <c r="U26" s="266">
        <f>Transport!U9</f>
        <v>0</v>
      </c>
      <c r="V26" s="266">
        <f>Transport!V9</f>
        <v>0</v>
      </c>
      <c r="W26" s="266">
        <f>Transport!W9</f>
        <v>0</v>
      </c>
      <c r="X26" s="266">
        <f>Transport!X9</f>
        <v>0</v>
      </c>
      <c r="Y26" s="266">
        <f>Transport!Y9</f>
        <v>0</v>
      </c>
      <c r="Z26" s="266">
        <f>Transport!Z9</f>
        <v>0</v>
      </c>
      <c r="AA26" s="266">
        <f>Transport!AA9</f>
        <v>0</v>
      </c>
      <c r="AB26" s="266">
        <f>Transport!AB9</f>
        <v>0</v>
      </c>
      <c r="AC26" s="266">
        <f>Transport!AC9</f>
        <v>0</v>
      </c>
      <c r="AD26" s="266">
        <f>Transport!AD9</f>
        <v>0</v>
      </c>
      <c r="AE26" s="266">
        <f>Transport!AE9</f>
        <v>0</v>
      </c>
      <c r="AF26" s="266">
        <f>Transport!AF9</f>
        <v>0</v>
      </c>
      <c r="AG26" s="266">
        <f>Transport!AG9</f>
        <v>0</v>
      </c>
    </row>
    <row r="27" spans="1:33">
      <c r="A27" t="s">
        <v>243</v>
      </c>
      <c r="C27" s="71" t="s">
        <v>215</v>
      </c>
      <c r="E27" s="266">
        <f>Transport!E10</f>
        <v>0</v>
      </c>
      <c r="F27" s="266">
        <f>Transport!F10</f>
        <v>0</v>
      </c>
      <c r="G27" s="266">
        <f>Transport!G10</f>
        <v>0</v>
      </c>
      <c r="H27" s="266">
        <f>Transport!H10</f>
        <v>0</v>
      </c>
      <c r="I27" s="266">
        <f>Transport!I10</f>
        <v>0</v>
      </c>
      <c r="J27" s="266">
        <f>Transport!J10</f>
        <v>0</v>
      </c>
      <c r="K27" s="266">
        <f>Transport!K10</f>
        <v>0</v>
      </c>
      <c r="L27" s="266">
        <f>Transport!L10</f>
        <v>0</v>
      </c>
      <c r="M27" s="266">
        <f>Transport!M10</f>
        <v>0</v>
      </c>
      <c r="N27" s="266">
        <f>Transport!N10</f>
        <v>0</v>
      </c>
      <c r="O27" s="266">
        <f>Transport!O10</f>
        <v>0</v>
      </c>
      <c r="P27" s="266">
        <f>Transport!P10</f>
        <v>0</v>
      </c>
      <c r="Q27" s="266">
        <f>Transport!Q10</f>
        <v>0</v>
      </c>
      <c r="R27" s="266">
        <f>Transport!R10</f>
        <v>0</v>
      </c>
      <c r="S27" s="266">
        <f>Transport!S10</f>
        <v>0</v>
      </c>
      <c r="T27" s="266">
        <f>Transport!T10</f>
        <v>0</v>
      </c>
      <c r="U27" s="266">
        <f>Transport!U10</f>
        <v>0</v>
      </c>
      <c r="V27" s="266">
        <f>Transport!V10</f>
        <v>0</v>
      </c>
      <c r="W27" s="266">
        <f>Transport!W10</f>
        <v>0</v>
      </c>
      <c r="X27" s="266">
        <f>Transport!X10</f>
        <v>0</v>
      </c>
      <c r="Y27" s="266">
        <f>Transport!Y10</f>
        <v>0</v>
      </c>
      <c r="Z27" s="266">
        <f>Transport!Z10</f>
        <v>0</v>
      </c>
      <c r="AA27" s="266">
        <f>Transport!AA10</f>
        <v>0</v>
      </c>
      <c r="AB27" s="266">
        <f>Transport!AB10</f>
        <v>0</v>
      </c>
      <c r="AC27" s="266">
        <f>Transport!AC10</f>
        <v>0</v>
      </c>
      <c r="AD27" s="266">
        <f>Transport!AD10</f>
        <v>0</v>
      </c>
      <c r="AE27" s="266">
        <f>Transport!AE10</f>
        <v>0</v>
      </c>
      <c r="AF27" s="266">
        <f>Transport!AF10</f>
        <v>0</v>
      </c>
      <c r="AG27" s="266">
        <f>Transport!AG10</f>
        <v>0</v>
      </c>
    </row>
    <row r="28" spans="1:33">
      <c r="A28" t="s">
        <v>244</v>
      </c>
      <c r="C28" s="71" t="s">
        <v>245</v>
      </c>
      <c r="E28" s="266">
        <f>Transport!E11</f>
        <v>0</v>
      </c>
      <c r="F28" s="266">
        <f>Transport!F11</f>
        <v>0</v>
      </c>
      <c r="G28" s="266">
        <f>Transport!G11</f>
        <v>0</v>
      </c>
      <c r="H28" s="266">
        <f>Transport!H11</f>
        <v>0</v>
      </c>
      <c r="I28" s="266">
        <f>Transport!I11</f>
        <v>0</v>
      </c>
      <c r="J28" s="266">
        <f>Transport!J11</f>
        <v>0</v>
      </c>
      <c r="K28" s="266">
        <f>Transport!K11</f>
        <v>0</v>
      </c>
      <c r="L28" s="266">
        <f>Transport!L11</f>
        <v>0</v>
      </c>
      <c r="M28" s="266">
        <f>Transport!M11</f>
        <v>0</v>
      </c>
      <c r="N28" s="266">
        <f>Transport!N11</f>
        <v>0</v>
      </c>
      <c r="O28" s="266">
        <f>Transport!O11</f>
        <v>0</v>
      </c>
      <c r="P28" s="266">
        <f>Transport!P11</f>
        <v>0</v>
      </c>
      <c r="Q28" s="266">
        <f>Transport!Q11</f>
        <v>0</v>
      </c>
      <c r="R28" s="266">
        <f>Transport!R11</f>
        <v>0</v>
      </c>
      <c r="S28" s="266">
        <f>Transport!S11</f>
        <v>0</v>
      </c>
      <c r="T28" s="266">
        <f>Transport!T11</f>
        <v>0</v>
      </c>
      <c r="U28" s="266">
        <f>Transport!U11</f>
        <v>0</v>
      </c>
      <c r="V28" s="266">
        <f>Transport!V11</f>
        <v>0</v>
      </c>
      <c r="W28" s="266">
        <f>Transport!W11</f>
        <v>0</v>
      </c>
      <c r="X28" s="266">
        <f>Transport!X11</f>
        <v>0</v>
      </c>
      <c r="Y28" s="266">
        <f>Transport!Y11</f>
        <v>0</v>
      </c>
      <c r="Z28" s="266">
        <f>Transport!Z11</f>
        <v>0</v>
      </c>
      <c r="AA28" s="266">
        <f>Transport!AA11</f>
        <v>0</v>
      </c>
      <c r="AB28" s="266">
        <f>Transport!AB11</f>
        <v>0</v>
      </c>
      <c r="AC28" s="266">
        <f>Transport!AC11</f>
        <v>0</v>
      </c>
      <c r="AD28" s="266">
        <f>Transport!AD11</f>
        <v>0</v>
      </c>
      <c r="AE28" s="266">
        <f>Transport!AE11</f>
        <v>0</v>
      </c>
      <c r="AF28" s="266">
        <f>Transport!AF11</f>
        <v>0</v>
      </c>
      <c r="AG28" s="266">
        <f>Transport!AG11</f>
        <v>0</v>
      </c>
    </row>
    <row r="29" spans="1:33">
      <c r="A29" t="s">
        <v>246</v>
      </c>
      <c r="C29" s="71" t="s">
        <v>219</v>
      </c>
      <c r="E29" s="266">
        <f>Transport!E12</f>
        <v>0</v>
      </c>
      <c r="F29" s="266">
        <f>Transport!F12</f>
        <v>0</v>
      </c>
      <c r="G29" s="266">
        <f>Transport!G12</f>
        <v>0</v>
      </c>
      <c r="H29" s="266">
        <f>Transport!H12</f>
        <v>0</v>
      </c>
      <c r="I29" s="266">
        <f>Transport!I12</f>
        <v>0</v>
      </c>
      <c r="J29" s="266">
        <f>Transport!J12</f>
        <v>0</v>
      </c>
      <c r="K29" s="266">
        <f>Transport!K12</f>
        <v>0</v>
      </c>
      <c r="L29" s="266">
        <f>Transport!L12</f>
        <v>0</v>
      </c>
      <c r="M29" s="266">
        <f>Transport!M12</f>
        <v>0</v>
      </c>
      <c r="N29" s="266">
        <f>Transport!N12</f>
        <v>0</v>
      </c>
      <c r="O29" s="266">
        <f>Transport!O12</f>
        <v>0</v>
      </c>
      <c r="P29" s="266">
        <f>Transport!P12</f>
        <v>0</v>
      </c>
      <c r="Q29" s="266">
        <f>Transport!Q12</f>
        <v>0</v>
      </c>
      <c r="R29" s="266">
        <f>Transport!R12</f>
        <v>0</v>
      </c>
      <c r="S29" s="266">
        <f>Transport!S12</f>
        <v>0</v>
      </c>
      <c r="T29" s="266">
        <f>Transport!T12</f>
        <v>0</v>
      </c>
      <c r="U29" s="266">
        <f>Transport!U12</f>
        <v>0</v>
      </c>
      <c r="V29" s="266">
        <f>Transport!V12</f>
        <v>0</v>
      </c>
      <c r="W29" s="266">
        <f>Transport!W12</f>
        <v>0</v>
      </c>
      <c r="X29" s="266">
        <f>Transport!X12</f>
        <v>0</v>
      </c>
      <c r="Y29" s="266">
        <f>Transport!Y12</f>
        <v>0</v>
      </c>
      <c r="Z29" s="266">
        <f>Transport!Z12</f>
        <v>0</v>
      </c>
      <c r="AA29" s="266">
        <f>Transport!AA12</f>
        <v>0</v>
      </c>
      <c r="AB29" s="266">
        <f>Transport!AB12</f>
        <v>0</v>
      </c>
      <c r="AC29" s="266">
        <f>Transport!AC12</f>
        <v>0</v>
      </c>
      <c r="AD29" s="266">
        <f>Transport!AD12</f>
        <v>0</v>
      </c>
      <c r="AE29" s="266">
        <f>Transport!AE12</f>
        <v>0</v>
      </c>
      <c r="AF29" s="266">
        <f>Transport!AF12</f>
        <v>0</v>
      </c>
      <c r="AG29" s="266">
        <f>Transport!AG12</f>
        <v>0</v>
      </c>
    </row>
    <row r="30" spans="1:33">
      <c r="A30" t="s">
        <v>247</v>
      </c>
      <c r="C30" s="74" t="s">
        <v>248</v>
      </c>
      <c r="E30" s="266">
        <f>Transport!E13</f>
        <v>0</v>
      </c>
      <c r="F30" s="266">
        <f>Transport!F13</f>
        <v>0</v>
      </c>
      <c r="G30" s="266">
        <f>Transport!G13</f>
        <v>0</v>
      </c>
      <c r="H30" s="266">
        <f>Transport!H13</f>
        <v>0</v>
      </c>
      <c r="I30" s="266">
        <f>Transport!I13</f>
        <v>0</v>
      </c>
      <c r="J30" s="266">
        <f>Transport!J13</f>
        <v>0</v>
      </c>
      <c r="K30" s="266">
        <f>Transport!K13</f>
        <v>0</v>
      </c>
      <c r="L30" s="266">
        <f>Transport!L13</f>
        <v>0</v>
      </c>
      <c r="M30" s="266">
        <f>Transport!M13</f>
        <v>0</v>
      </c>
      <c r="N30" s="266">
        <f>Transport!N13</f>
        <v>0</v>
      </c>
      <c r="O30" s="266">
        <f>Transport!O13</f>
        <v>0</v>
      </c>
      <c r="P30" s="266">
        <f>Transport!P13</f>
        <v>0</v>
      </c>
      <c r="Q30" s="266">
        <f>Transport!Q13</f>
        <v>0</v>
      </c>
      <c r="R30" s="266">
        <f>Transport!R13</f>
        <v>0</v>
      </c>
      <c r="S30" s="266">
        <f>Transport!S13</f>
        <v>0</v>
      </c>
      <c r="T30" s="266">
        <f>Transport!T13</f>
        <v>0</v>
      </c>
      <c r="U30" s="266">
        <f>Transport!U13</f>
        <v>0</v>
      </c>
      <c r="V30" s="266">
        <f>Transport!V13</f>
        <v>0</v>
      </c>
      <c r="W30" s="266">
        <f>Transport!W13</f>
        <v>0</v>
      </c>
      <c r="X30" s="266">
        <f>Transport!X13</f>
        <v>0</v>
      </c>
      <c r="Y30" s="266">
        <f>Transport!Y13</f>
        <v>0</v>
      </c>
      <c r="Z30" s="266">
        <f>Transport!Z13</f>
        <v>0</v>
      </c>
      <c r="AA30" s="266">
        <f>Transport!AA13</f>
        <v>0</v>
      </c>
      <c r="AB30" s="266">
        <f>Transport!AB13</f>
        <v>0</v>
      </c>
      <c r="AC30" s="266">
        <f>Transport!AC13</f>
        <v>0</v>
      </c>
      <c r="AD30" s="266">
        <f>Transport!AD13</f>
        <v>0</v>
      </c>
      <c r="AE30" s="266">
        <f>Transport!AE13</f>
        <v>0</v>
      </c>
      <c r="AF30" s="266">
        <f>Transport!AF13</f>
        <v>0</v>
      </c>
      <c r="AG30" s="266">
        <f>Transport!AG13</f>
        <v>0</v>
      </c>
    </row>
    <row r="31" spans="1:33">
      <c r="A31" s="282" t="s">
        <v>249</v>
      </c>
      <c r="B31" s="68" t="s">
        <v>250</v>
      </c>
      <c r="C31" s="68"/>
      <c r="D31" s="68"/>
      <c r="E31" s="268">
        <f>SUM(E32:E38)</f>
        <v>0</v>
      </c>
      <c r="F31" s="268">
        <f t="shared" ref="F31:AF31" si="14">SUM(F32:F38)</f>
        <v>0</v>
      </c>
      <c r="G31" s="268">
        <f t="shared" si="14"/>
        <v>0</v>
      </c>
      <c r="H31" s="268">
        <f t="shared" si="14"/>
        <v>0</v>
      </c>
      <c r="I31" s="268">
        <f t="shared" si="14"/>
        <v>0</v>
      </c>
      <c r="J31" s="268">
        <f t="shared" si="14"/>
        <v>0</v>
      </c>
      <c r="K31" s="268">
        <f t="shared" si="14"/>
        <v>0</v>
      </c>
      <c r="L31" s="268">
        <f t="shared" si="14"/>
        <v>0</v>
      </c>
      <c r="M31" s="268">
        <f t="shared" si="14"/>
        <v>0</v>
      </c>
      <c r="N31" s="268">
        <f t="shared" si="14"/>
        <v>0</v>
      </c>
      <c r="O31" s="268">
        <f t="shared" si="14"/>
        <v>0</v>
      </c>
      <c r="P31" s="268">
        <f t="shared" si="14"/>
        <v>0</v>
      </c>
      <c r="Q31" s="268">
        <f t="shared" si="14"/>
        <v>0</v>
      </c>
      <c r="R31" s="268">
        <f t="shared" si="14"/>
        <v>0</v>
      </c>
      <c r="S31" s="268">
        <f t="shared" si="14"/>
        <v>0</v>
      </c>
      <c r="T31" s="268">
        <f t="shared" si="14"/>
        <v>0</v>
      </c>
      <c r="U31" s="268">
        <f t="shared" si="14"/>
        <v>0</v>
      </c>
      <c r="V31" s="268">
        <f t="shared" si="14"/>
        <v>0</v>
      </c>
      <c r="W31" s="268">
        <f t="shared" si="14"/>
        <v>0</v>
      </c>
      <c r="X31" s="268">
        <f t="shared" si="14"/>
        <v>0</v>
      </c>
      <c r="Y31" s="268">
        <f t="shared" si="14"/>
        <v>0</v>
      </c>
      <c r="Z31" s="268">
        <f t="shared" si="14"/>
        <v>0</v>
      </c>
      <c r="AA31" s="268">
        <f t="shared" si="14"/>
        <v>0</v>
      </c>
      <c r="AB31" s="268">
        <f t="shared" si="14"/>
        <v>0</v>
      </c>
      <c r="AC31" s="268">
        <f t="shared" si="14"/>
        <v>0</v>
      </c>
      <c r="AD31" s="268">
        <f t="shared" si="14"/>
        <v>0</v>
      </c>
      <c r="AE31" s="268">
        <f t="shared" si="14"/>
        <v>0</v>
      </c>
      <c r="AF31" s="268">
        <f t="shared" si="14"/>
        <v>0</v>
      </c>
      <c r="AG31" s="268">
        <f t="shared" ref="AG31" si="15">SUM(AG32:AG38)</f>
        <v>0</v>
      </c>
    </row>
    <row r="32" spans="1:33">
      <c r="A32" t="s">
        <v>251</v>
      </c>
      <c r="C32" s="71" t="s">
        <v>211</v>
      </c>
      <c r="E32" s="266">
        <f>Commercial!E$4</f>
        <v>0</v>
      </c>
      <c r="F32" s="266">
        <f>Commercial!F$4</f>
        <v>0</v>
      </c>
      <c r="G32" s="266">
        <f>Commercial!G$4</f>
        <v>0</v>
      </c>
      <c r="H32" s="266">
        <f>Commercial!H$4</f>
        <v>0</v>
      </c>
      <c r="I32" s="266">
        <f>Commercial!I$4</f>
        <v>0</v>
      </c>
      <c r="J32" s="266">
        <f>Commercial!J$4</f>
        <v>0</v>
      </c>
      <c r="K32" s="266">
        <f>Commercial!K$4</f>
        <v>0</v>
      </c>
      <c r="L32" s="266">
        <f>Commercial!L$4</f>
        <v>0</v>
      </c>
      <c r="M32" s="266">
        <f>Commercial!M$4</f>
        <v>0</v>
      </c>
      <c r="N32" s="266">
        <f>Commercial!N$4</f>
        <v>0</v>
      </c>
      <c r="O32" s="266">
        <f>Commercial!O$4</f>
        <v>0</v>
      </c>
      <c r="P32" s="266">
        <f>Commercial!P$4</f>
        <v>0</v>
      </c>
      <c r="Q32" s="266">
        <f>Commercial!Q$4</f>
        <v>0</v>
      </c>
      <c r="R32" s="266">
        <f>Commercial!R$4</f>
        <v>0</v>
      </c>
      <c r="S32" s="266">
        <f>Commercial!S$4</f>
        <v>0</v>
      </c>
      <c r="T32" s="266">
        <f>Commercial!T$4</f>
        <v>0</v>
      </c>
      <c r="U32" s="266">
        <f>Commercial!U$4</f>
        <v>0</v>
      </c>
      <c r="V32" s="266">
        <f>Commercial!V$4</f>
        <v>0</v>
      </c>
      <c r="W32" s="266">
        <f>Commercial!W$4</f>
        <v>0</v>
      </c>
      <c r="X32" s="266">
        <f>Commercial!X$4</f>
        <v>0</v>
      </c>
      <c r="Y32" s="266">
        <f>Commercial!Y$4</f>
        <v>0</v>
      </c>
      <c r="Z32" s="266">
        <f>Commercial!Z$4</f>
        <v>0</v>
      </c>
      <c r="AA32" s="266">
        <f>Commercial!AA$4</f>
        <v>0</v>
      </c>
      <c r="AB32" s="266">
        <f>Commercial!AB$4</f>
        <v>0</v>
      </c>
      <c r="AC32" s="266">
        <f>Commercial!AC$4</f>
        <v>0</v>
      </c>
      <c r="AD32" s="266">
        <f>Commercial!AD$4</f>
        <v>0</v>
      </c>
      <c r="AE32" s="266">
        <f>Commercial!AE$4</f>
        <v>0</v>
      </c>
      <c r="AF32" s="266">
        <f>Commercial!AF$4</f>
        <v>0</v>
      </c>
      <c r="AG32" s="266">
        <f>Commercial!AG$4</f>
        <v>0</v>
      </c>
    </row>
    <row r="33" spans="1:33">
      <c r="A33" t="s">
        <v>252</v>
      </c>
      <c r="C33" s="71" t="s">
        <v>213</v>
      </c>
      <c r="E33" s="266">
        <f>Commercial!E$5</f>
        <v>0</v>
      </c>
      <c r="F33" s="266">
        <f>Commercial!F$5</f>
        <v>0</v>
      </c>
      <c r="G33" s="266">
        <f>Commercial!G$5</f>
        <v>0</v>
      </c>
      <c r="H33" s="266">
        <f>Commercial!H$5</f>
        <v>0</v>
      </c>
      <c r="I33" s="266">
        <f>Commercial!I$5</f>
        <v>0</v>
      </c>
      <c r="J33" s="266">
        <f>Commercial!J$5</f>
        <v>0</v>
      </c>
      <c r="K33" s="266">
        <f>Commercial!K$5</f>
        <v>0</v>
      </c>
      <c r="L33" s="266">
        <f>Commercial!L$5</f>
        <v>0</v>
      </c>
      <c r="M33" s="266">
        <f>Commercial!M$5</f>
        <v>0</v>
      </c>
      <c r="N33" s="266">
        <f>Commercial!N$5</f>
        <v>0</v>
      </c>
      <c r="O33" s="266">
        <f>Commercial!O$5</f>
        <v>0</v>
      </c>
      <c r="P33" s="266">
        <f>Commercial!P$5</f>
        <v>0</v>
      </c>
      <c r="Q33" s="266">
        <f>Commercial!Q$5</f>
        <v>0</v>
      </c>
      <c r="R33" s="266">
        <f>Commercial!R$5</f>
        <v>0</v>
      </c>
      <c r="S33" s="266">
        <f>Commercial!S$5</f>
        <v>0</v>
      </c>
      <c r="T33" s="266">
        <f>Commercial!T$5</f>
        <v>0</v>
      </c>
      <c r="U33" s="266">
        <f>Commercial!U$5</f>
        <v>0</v>
      </c>
      <c r="V33" s="266">
        <f>Commercial!V$5</f>
        <v>0</v>
      </c>
      <c r="W33" s="266">
        <f>Commercial!W$5</f>
        <v>0</v>
      </c>
      <c r="X33" s="266">
        <f>Commercial!X$5</f>
        <v>0</v>
      </c>
      <c r="Y33" s="266">
        <f>Commercial!Y$5</f>
        <v>0</v>
      </c>
      <c r="Z33" s="266">
        <f>Commercial!Z$5</f>
        <v>0</v>
      </c>
      <c r="AA33" s="266">
        <f>Commercial!AA$5</f>
        <v>0</v>
      </c>
      <c r="AB33" s="266">
        <f>Commercial!AB$5</f>
        <v>0</v>
      </c>
      <c r="AC33" s="266">
        <f>Commercial!AC$5</f>
        <v>0</v>
      </c>
      <c r="AD33" s="266">
        <f>Commercial!AD$5</f>
        <v>0</v>
      </c>
      <c r="AE33" s="266">
        <f>Commercial!AE$5</f>
        <v>0</v>
      </c>
      <c r="AF33" s="266">
        <f>Commercial!AF$5</f>
        <v>0</v>
      </c>
      <c r="AG33" s="266">
        <f>Commercial!AG$5</f>
        <v>0</v>
      </c>
    </row>
    <row r="34" spans="1:33">
      <c r="A34" t="s">
        <v>253</v>
      </c>
      <c r="C34" s="71" t="s">
        <v>215</v>
      </c>
      <c r="E34" s="266">
        <f>Commercial!E$6</f>
        <v>0</v>
      </c>
      <c r="F34" s="266">
        <f>Commercial!F$6</f>
        <v>0</v>
      </c>
      <c r="G34" s="266">
        <f>Commercial!G$6</f>
        <v>0</v>
      </c>
      <c r="H34" s="266">
        <f>Commercial!H$6</f>
        <v>0</v>
      </c>
      <c r="I34" s="266">
        <f>Commercial!I$6</f>
        <v>0</v>
      </c>
      <c r="J34" s="266">
        <f>Commercial!J$6</f>
        <v>0</v>
      </c>
      <c r="K34" s="266">
        <f>Commercial!K$6</f>
        <v>0</v>
      </c>
      <c r="L34" s="266">
        <f>Commercial!L$6</f>
        <v>0</v>
      </c>
      <c r="M34" s="266">
        <f>Commercial!M$6</f>
        <v>0</v>
      </c>
      <c r="N34" s="266">
        <f>Commercial!N$6</f>
        <v>0</v>
      </c>
      <c r="O34" s="266">
        <f>Commercial!O$6</f>
        <v>0</v>
      </c>
      <c r="P34" s="266">
        <f>Commercial!P$6</f>
        <v>0</v>
      </c>
      <c r="Q34" s="266">
        <f>Commercial!Q$6</f>
        <v>0</v>
      </c>
      <c r="R34" s="266">
        <f>Commercial!R$6</f>
        <v>0</v>
      </c>
      <c r="S34" s="266">
        <f>Commercial!S$6</f>
        <v>0</v>
      </c>
      <c r="T34" s="266">
        <f>Commercial!T$6</f>
        <v>0</v>
      </c>
      <c r="U34" s="266">
        <f>Commercial!U$6</f>
        <v>0</v>
      </c>
      <c r="V34" s="266">
        <f>Commercial!V$6</f>
        <v>0</v>
      </c>
      <c r="W34" s="266">
        <f>Commercial!W$6</f>
        <v>0</v>
      </c>
      <c r="X34" s="266">
        <f>Commercial!X$6</f>
        <v>0</v>
      </c>
      <c r="Y34" s="266">
        <f>Commercial!Y$6</f>
        <v>0</v>
      </c>
      <c r="Z34" s="266">
        <f>Commercial!Z$6</f>
        <v>0</v>
      </c>
      <c r="AA34" s="266">
        <f>Commercial!AA$6</f>
        <v>0</v>
      </c>
      <c r="AB34" s="266">
        <f>Commercial!AB$6</f>
        <v>0</v>
      </c>
      <c r="AC34" s="266">
        <f>Commercial!AC$6</f>
        <v>0</v>
      </c>
      <c r="AD34" s="266">
        <f>Commercial!AD$6</f>
        <v>0</v>
      </c>
      <c r="AE34" s="266">
        <f>Commercial!AE$6</f>
        <v>0</v>
      </c>
      <c r="AF34" s="266">
        <f>Commercial!AF$6</f>
        <v>0</v>
      </c>
      <c r="AG34" s="266">
        <f>Commercial!AG$6</f>
        <v>0</v>
      </c>
    </row>
    <row r="35" spans="1:33">
      <c r="A35" t="s">
        <v>254</v>
      </c>
      <c r="C35" s="71" t="s">
        <v>217</v>
      </c>
      <c r="E35" s="266">
        <f>Commercial!E$7</f>
        <v>0</v>
      </c>
      <c r="F35" s="266">
        <f>Commercial!F$7</f>
        <v>0</v>
      </c>
      <c r="G35" s="266">
        <f>Commercial!G$7</f>
        <v>0</v>
      </c>
      <c r="H35" s="266">
        <f>Commercial!H$7</f>
        <v>0</v>
      </c>
      <c r="I35" s="266">
        <f>Commercial!I$7</f>
        <v>0</v>
      </c>
      <c r="J35" s="266">
        <f>Commercial!J$7</f>
        <v>0</v>
      </c>
      <c r="K35" s="266">
        <f>Commercial!K$7</f>
        <v>0</v>
      </c>
      <c r="L35" s="266">
        <f>Commercial!L$7</f>
        <v>0</v>
      </c>
      <c r="M35" s="266">
        <f>Commercial!M$7</f>
        <v>0</v>
      </c>
      <c r="N35" s="266">
        <f>Commercial!N$7</f>
        <v>0</v>
      </c>
      <c r="O35" s="266">
        <f>Commercial!O$7</f>
        <v>0</v>
      </c>
      <c r="P35" s="266">
        <f>Commercial!P$7</f>
        <v>0</v>
      </c>
      <c r="Q35" s="266">
        <f>Commercial!Q$7</f>
        <v>0</v>
      </c>
      <c r="R35" s="266">
        <f>Commercial!R$7</f>
        <v>0</v>
      </c>
      <c r="S35" s="266">
        <f>Commercial!S$7</f>
        <v>0</v>
      </c>
      <c r="T35" s="266">
        <f>Commercial!T$7</f>
        <v>0</v>
      </c>
      <c r="U35" s="266">
        <f>Commercial!U$7</f>
        <v>0</v>
      </c>
      <c r="V35" s="266">
        <f>Commercial!V$7</f>
        <v>0</v>
      </c>
      <c r="W35" s="266">
        <f>Commercial!W$7</f>
        <v>0</v>
      </c>
      <c r="X35" s="266">
        <f>Commercial!X$7</f>
        <v>0</v>
      </c>
      <c r="Y35" s="266">
        <f>Commercial!Y$7</f>
        <v>0</v>
      </c>
      <c r="Z35" s="266">
        <f>Commercial!Z$7</f>
        <v>0</v>
      </c>
      <c r="AA35" s="266">
        <f>Commercial!AA$7</f>
        <v>0</v>
      </c>
      <c r="AB35" s="266">
        <f>Commercial!AB$7</f>
        <v>0</v>
      </c>
      <c r="AC35" s="266">
        <f>Commercial!AC$7</f>
        <v>0</v>
      </c>
      <c r="AD35" s="266">
        <f>Commercial!AD$7</f>
        <v>0</v>
      </c>
      <c r="AE35" s="266">
        <f>Commercial!AE$7</f>
        <v>0</v>
      </c>
      <c r="AF35" s="266">
        <f>Commercial!AF$7</f>
        <v>0</v>
      </c>
      <c r="AG35" s="266">
        <f>Commercial!AG$7</f>
        <v>0</v>
      </c>
    </row>
    <row r="36" spans="1:33">
      <c r="A36" t="s">
        <v>255</v>
      </c>
      <c r="C36" s="71" t="s">
        <v>219</v>
      </c>
      <c r="E36" s="266">
        <f>Commercial!E$8</f>
        <v>0</v>
      </c>
      <c r="F36" s="266">
        <f>Commercial!F$8</f>
        <v>0</v>
      </c>
      <c r="G36" s="266">
        <f>Commercial!G$8</f>
        <v>0</v>
      </c>
      <c r="H36" s="266">
        <f>Commercial!H$8</f>
        <v>0</v>
      </c>
      <c r="I36" s="266">
        <f>Commercial!I$8</f>
        <v>0</v>
      </c>
      <c r="J36" s="266">
        <f>Commercial!J$8</f>
        <v>0</v>
      </c>
      <c r="K36" s="266">
        <f>Commercial!K$8</f>
        <v>0</v>
      </c>
      <c r="L36" s="266">
        <f>Commercial!L$8</f>
        <v>0</v>
      </c>
      <c r="M36" s="266">
        <f>Commercial!M$8</f>
        <v>0</v>
      </c>
      <c r="N36" s="266">
        <f>Commercial!N$8</f>
        <v>0</v>
      </c>
      <c r="O36" s="266">
        <f>Commercial!O$8</f>
        <v>0</v>
      </c>
      <c r="P36" s="266">
        <f>Commercial!P$8</f>
        <v>0</v>
      </c>
      <c r="Q36" s="266">
        <f>Commercial!Q$8</f>
        <v>0</v>
      </c>
      <c r="R36" s="266">
        <f>Commercial!R$8</f>
        <v>0</v>
      </c>
      <c r="S36" s="266">
        <f>Commercial!S$8</f>
        <v>0</v>
      </c>
      <c r="T36" s="266">
        <f>Commercial!T$8</f>
        <v>0</v>
      </c>
      <c r="U36" s="266">
        <f>Commercial!U$8</f>
        <v>0</v>
      </c>
      <c r="V36" s="266">
        <f>Commercial!V$8</f>
        <v>0</v>
      </c>
      <c r="W36" s="266">
        <f>Commercial!W$8</f>
        <v>0</v>
      </c>
      <c r="X36" s="266">
        <f>Commercial!X$8</f>
        <v>0</v>
      </c>
      <c r="Y36" s="266">
        <f>Commercial!Y$8</f>
        <v>0</v>
      </c>
      <c r="Z36" s="266">
        <f>Commercial!Z$8</f>
        <v>0</v>
      </c>
      <c r="AA36" s="266">
        <f>Commercial!AA$8</f>
        <v>0</v>
      </c>
      <c r="AB36" s="266">
        <f>Commercial!AB$8</f>
        <v>0</v>
      </c>
      <c r="AC36" s="266">
        <f>Commercial!AC$8</f>
        <v>0</v>
      </c>
      <c r="AD36" s="266">
        <f>Commercial!AD$8</f>
        <v>0</v>
      </c>
      <c r="AE36" s="266">
        <f>Commercial!AE$8</f>
        <v>0</v>
      </c>
      <c r="AF36" s="266">
        <f>Commercial!AF$8</f>
        <v>0</v>
      </c>
      <c r="AG36" s="266">
        <f>Commercial!AG$8</f>
        <v>0</v>
      </c>
    </row>
    <row r="37" spans="1:33">
      <c r="A37" t="s">
        <v>256</v>
      </c>
      <c r="C37" s="71" t="s">
        <v>221</v>
      </c>
      <c r="E37" s="266">
        <f>Commercial!E$9</f>
        <v>0</v>
      </c>
      <c r="F37" s="266">
        <f>Commercial!F$9</f>
        <v>0</v>
      </c>
      <c r="G37" s="266">
        <f>Commercial!G$9</f>
        <v>0</v>
      </c>
      <c r="H37" s="266">
        <f>Commercial!H$9</f>
        <v>0</v>
      </c>
      <c r="I37" s="266">
        <f>Commercial!I$9</f>
        <v>0</v>
      </c>
      <c r="J37" s="266">
        <f>Commercial!J$9</f>
        <v>0</v>
      </c>
      <c r="K37" s="266">
        <f>Commercial!K$9</f>
        <v>0</v>
      </c>
      <c r="L37" s="266">
        <f>Commercial!L$9</f>
        <v>0</v>
      </c>
      <c r="M37" s="266">
        <f>Commercial!M$9</f>
        <v>0</v>
      </c>
      <c r="N37" s="266">
        <f>Commercial!N$9</f>
        <v>0</v>
      </c>
      <c r="O37" s="266">
        <f>Commercial!O$9</f>
        <v>0</v>
      </c>
      <c r="P37" s="266">
        <f>Commercial!P$9</f>
        <v>0</v>
      </c>
      <c r="Q37" s="266">
        <f>Commercial!Q$9</f>
        <v>0</v>
      </c>
      <c r="R37" s="266">
        <f>Commercial!R$9</f>
        <v>0</v>
      </c>
      <c r="S37" s="266">
        <f>Commercial!S$9</f>
        <v>0</v>
      </c>
      <c r="T37" s="266">
        <f>Commercial!T$9</f>
        <v>0</v>
      </c>
      <c r="U37" s="266">
        <f>Commercial!U$9</f>
        <v>0</v>
      </c>
      <c r="V37" s="266">
        <f>Commercial!V$9</f>
        <v>0</v>
      </c>
      <c r="W37" s="266">
        <f>Commercial!W$9</f>
        <v>0</v>
      </c>
      <c r="X37" s="266">
        <f>Commercial!X$9</f>
        <v>0</v>
      </c>
      <c r="Y37" s="266">
        <f>Commercial!Y$9</f>
        <v>0</v>
      </c>
      <c r="Z37" s="266">
        <f>Commercial!Z$9</f>
        <v>0</v>
      </c>
      <c r="AA37" s="266">
        <f>Commercial!AA$9</f>
        <v>0</v>
      </c>
      <c r="AB37" s="266">
        <f>Commercial!AB$9</f>
        <v>0</v>
      </c>
      <c r="AC37" s="266">
        <f>Commercial!AC$9</f>
        <v>0</v>
      </c>
      <c r="AD37" s="266">
        <f>Commercial!AD$9</f>
        <v>0</v>
      </c>
      <c r="AE37" s="266">
        <f>Commercial!AE$9</f>
        <v>0</v>
      </c>
      <c r="AF37" s="266">
        <f>Commercial!AF$9</f>
        <v>0</v>
      </c>
      <c r="AG37" s="266">
        <f>Commercial!AG$9</f>
        <v>0</v>
      </c>
    </row>
    <row r="38" spans="1:33">
      <c r="A38" t="s">
        <v>257</v>
      </c>
      <c r="C38" s="71" t="s">
        <v>223</v>
      </c>
      <c r="E38" s="266">
        <f>Commercial!E$10</f>
        <v>0</v>
      </c>
      <c r="F38" s="266">
        <f>Commercial!F$10</f>
        <v>0</v>
      </c>
      <c r="G38" s="266">
        <f>Commercial!G$10</f>
        <v>0</v>
      </c>
      <c r="H38" s="266">
        <f>Commercial!H$10</f>
        <v>0</v>
      </c>
      <c r="I38" s="266">
        <f>Commercial!I$10</f>
        <v>0</v>
      </c>
      <c r="J38" s="266">
        <f>Commercial!J$10</f>
        <v>0</v>
      </c>
      <c r="K38" s="266">
        <f>Commercial!K$10</f>
        <v>0</v>
      </c>
      <c r="L38" s="266">
        <f>Commercial!L$10</f>
        <v>0</v>
      </c>
      <c r="M38" s="266">
        <f>Commercial!M$10</f>
        <v>0</v>
      </c>
      <c r="N38" s="266">
        <f>Commercial!N$10</f>
        <v>0</v>
      </c>
      <c r="O38" s="266">
        <f>Commercial!O$10</f>
        <v>0</v>
      </c>
      <c r="P38" s="266">
        <f>Commercial!P$10</f>
        <v>0</v>
      </c>
      <c r="Q38" s="266">
        <f>Commercial!Q$10</f>
        <v>0</v>
      </c>
      <c r="R38" s="266">
        <f>Commercial!R$10</f>
        <v>0</v>
      </c>
      <c r="S38" s="266">
        <f>Commercial!S$10</f>
        <v>0</v>
      </c>
      <c r="T38" s="266">
        <f>Commercial!T$10</f>
        <v>0</v>
      </c>
      <c r="U38" s="266">
        <f>Commercial!U$10</f>
        <v>0</v>
      </c>
      <c r="V38" s="266">
        <f>Commercial!V$10</f>
        <v>0</v>
      </c>
      <c r="W38" s="266">
        <f>Commercial!W$10</f>
        <v>0</v>
      </c>
      <c r="X38" s="266">
        <f>Commercial!X$10</f>
        <v>0</v>
      </c>
      <c r="Y38" s="266">
        <f>Commercial!Y$10</f>
        <v>0</v>
      </c>
      <c r="Z38" s="266">
        <f>Commercial!Z$10</f>
        <v>0</v>
      </c>
      <c r="AA38" s="266">
        <f>Commercial!AA$10</f>
        <v>0</v>
      </c>
      <c r="AB38" s="266">
        <f>Commercial!AB$10</f>
        <v>0</v>
      </c>
      <c r="AC38" s="266">
        <f>Commercial!AC$10</f>
        <v>0</v>
      </c>
      <c r="AD38" s="266">
        <f>Commercial!AD$10</f>
        <v>0</v>
      </c>
      <c r="AE38" s="266">
        <f>Commercial!AE$10</f>
        <v>0</v>
      </c>
      <c r="AF38" s="266">
        <f>Commercial!AF$10</f>
        <v>0</v>
      </c>
      <c r="AG38" s="266">
        <f>Commercial!AG$10</f>
        <v>0</v>
      </c>
    </row>
    <row r="39" spans="1:33">
      <c r="A39" s="282" t="s">
        <v>258</v>
      </c>
      <c r="B39" s="68" t="s">
        <v>259</v>
      </c>
      <c r="C39" s="68"/>
      <c r="D39" s="68"/>
      <c r="E39" s="268">
        <f>SUM(E40:E46)</f>
        <v>0</v>
      </c>
      <c r="F39" s="268">
        <f t="shared" ref="F39:AF39" si="16">SUM(F40:F46)</f>
        <v>0</v>
      </c>
      <c r="G39" s="268">
        <f t="shared" si="16"/>
        <v>0</v>
      </c>
      <c r="H39" s="268">
        <f t="shared" si="16"/>
        <v>0</v>
      </c>
      <c r="I39" s="268">
        <f t="shared" si="16"/>
        <v>0</v>
      </c>
      <c r="J39" s="268">
        <f t="shared" si="16"/>
        <v>0</v>
      </c>
      <c r="K39" s="268">
        <f t="shared" si="16"/>
        <v>0</v>
      </c>
      <c r="L39" s="268">
        <f t="shared" si="16"/>
        <v>0</v>
      </c>
      <c r="M39" s="268">
        <f t="shared" si="16"/>
        <v>0</v>
      </c>
      <c r="N39" s="268">
        <f t="shared" si="16"/>
        <v>0</v>
      </c>
      <c r="O39" s="268">
        <f t="shared" si="16"/>
        <v>0</v>
      </c>
      <c r="P39" s="268">
        <f t="shared" si="16"/>
        <v>0</v>
      </c>
      <c r="Q39" s="268">
        <f t="shared" si="16"/>
        <v>0</v>
      </c>
      <c r="R39" s="268">
        <f t="shared" si="16"/>
        <v>0</v>
      </c>
      <c r="S39" s="268">
        <f t="shared" si="16"/>
        <v>0</v>
      </c>
      <c r="T39" s="268">
        <f t="shared" si="16"/>
        <v>0</v>
      </c>
      <c r="U39" s="268">
        <f t="shared" si="16"/>
        <v>0</v>
      </c>
      <c r="V39" s="268">
        <f t="shared" si="16"/>
        <v>0</v>
      </c>
      <c r="W39" s="268">
        <f t="shared" si="16"/>
        <v>0</v>
      </c>
      <c r="X39" s="268">
        <f t="shared" si="16"/>
        <v>0</v>
      </c>
      <c r="Y39" s="268">
        <f t="shared" si="16"/>
        <v>0</v>
      </c>
      <c r="Z39" s="268">
        <f t="shared" si="16"/>
        <v>0</v>
      </c>
      <c r="AA39" s="268">
        <f t="shared" si="16"/>
        <v>0</v>
      </c>
      <c r="AB39" s="268">
        <f t="shared" si="16"/>
        <v>0</v>
      </c>
      <c r="AC39" s="268">
        <f t="shared" si="16"/>
        <v>0</v>
      </c>
      <c r="AD39" s="268">
        <f t="shared" si="16"/>
        <v>0</v>
      </c>
      <c r="AE39" s="268">
        <f t="shared" si="16"/>
        <v>0</v>
      </c>
      <c r="AF39" s="268">
        <f t="shared" si="16"/>
        <v>0</v>
      </c>
      <c r="AG39" s="268">
        <f t="shared" ref="AG39" si="17">SUM(AG40:AG46)</f>
        <v>0</v>
      </c>
    </row>
    <row r="40" spans="1:33">
      <c r="A40" t="s">
        <v>260</v>
      </c>
      <c r="C40" s="71" t="s">
        <v>211</v>
      </c>
      <c r="E40" s="266">
        <f>Residential!E$4</f>
        <v>0</v>
      </c>
      <c r="F40" s="266">
        <f>Residential!F$4</f>
        <v>0</v>
      </c>
      <c r="G40" s="266">
        <f>Residential!G$4</f>
        <v>0</v>
      </c>
      <c r="H40" s="266">
        <f>Residential!H$4</f>
        <v>0</v>
      </c>
      <c r="I40" s="266">
        <f>Residential!I$4</f>
        <v>0</v>
      </c>
      <c r="J40" s="266">
        <f>Residential!J$4</f>
        <v>0</v>
      </c>
      <c r="K40" s="266">
        <f>Residential!K$4</f>
        <v>0</v>
      </c>
      <c r="L40" s="266">
        <f>Residential!L$4</f>
        <v>0</v>
      </c>
      <c r="M40" s="266">
        <f>Residential!M$4</f>
        <v>0</v>
      </c>
      <c r="N40" s="266">
        <f>Residential!N$4</f>
        <v>0</v>
      </c>
      <c r="O40" s="266">
        <f>Residential!O$4</f>
        <v>0</v>
      </c>
      <c r="P40" s="266">
        <f>Residential!P$4</f>
        <v>0</v>
      </c>
      <c r="Q40" s="266">
        <f>Residential!Q$4</f>
        <v>0</v>
      </c>
      <c r="R40" s="266">
        <f>Residential!R$4</f>
        <v>0</v>
      </c>
      <c r="S40" s="266">
        <f>Residential!S$4</f>
        <v>0</v>
      </c>
      <c r="T40" s="266">
        <f>Residential!T$4</f>
        <v>0</v>
      </c>
      <c r="U40" s="266">
        <f>Residential!U$4</f>
        <v>0</v>
      </c>
      <c r="V40" s="266">
        <f>Residential!V$4</f>
        <v>0</v>
      </c>
      <c r="W40" s="266">
        <f>Residential!W$4</f>
        <v>0</v>
      </c>
      <c r="X40" s="266">
        <f>Residential!X$4</f>
        <v>0</v>
      </c>
      <c r="Y40" s="266">
        <f>Residential!Y$4</f>
        <v>0</v>
      </c>
      <c r="Z40" s="266">
        <f>Residential!Z$4</f>
        <v>0</v>
      </c>
      <c r="AA40" s="266">
        <f>Residential!AA$4</f>
        <v>0</v>
      </c>
      <c r="AB40" s="266">
        <f>Residential!AB$4</f>
        <v>0</v>
      </c>
      <c r="AC40" s="266">
        <f>Residential!AC$4</f>
        <v>0</v>
      </c>
      <c r="AD40" s="266">
        <f>Residential!AD$4</f>
        <v>0</v>
      </c>
      <c r="AE40" s="266">
        <f>Residential!AE$4</f>
        <v>0</v>
      </c>
      <c r="AF40" s="266">
        <f>Residential!AF$4</f>
        <v>0</v>
      </c>
      <c r="AG40" s="266">
        <f>Residential!AG$4</f>
        <v>0</v>
      </c>
    </row>
    <row r="41" spans="1:33">
      <c r="A41" t="s">
        <v>261</v>
      </c>
      <c r="C41" s="71" t="s">
        <v>213</v>
      </c>
      <c r="E41" s="266">
        <f>Residential!E$5</f>
        <v>0</v>
      </c>
      <c r="F41" s="266">
        <f>Residential!F$5</f>
        <v>0</v>
      </c>
      <c r="G41" s="266">
        <f>Residential!G$5</f>
        <v>0</v>
      </c>
      <c r="H41" s="266">
        <f>Residential!H$5</f>
        <v>0</v>
      </c>
      <c r="I41" s="266">
        <f>Residential!I$5</f>
        <v>0</v>
      </c>
      <c r="J41" s="266">
        <f>Residential!J$5</f>
        <v>0</v>
      </c>
      <c r="K41" s="266">
        <f>Residential!K$5</f>
        <v>0</v>
      </c>
      <c r="L41" s="266">
        <f>Residential!L$5</f>
        <v>0</v>
      </c>
      <c r="M41" s="266">
        <f>Residential!M$5</f>
        <v>0</v>
      </c>
      <c r="N41" s="266">
        <f>Residential!N$5</f>
        <v>0</v>
      </c>
      <c r="O41" s="266">
        <f>Residential!O$5</f>
        <v>0</v>
      </c>
      <c r="P41" s="266">
        <f>Residential!P$5</f>
        <v>0</v>
      </c>
      <c r="Q41" s="266">
        <f>Residential!Q$5</f>
        <v>0</v>
      </c>
      <c r="R41" s="266">
        <f>Residential!R$5</f>
        <v>0</v>
      </c>
      <c r="S41" s="266">
        <f>Residential!S$5</f>
        <v>0</v>
      </c>
      <c r="T41" s="266">
        <f>Residential!T$5</f>
        <v>0</v>
      </c>
      <c r="U41" s="266">
        <f>Residential!U$5</f>
        <v>0</v>
      </c>
      <c r="V41" s="266">
        <f>Residential!V$5</f>
        <v>0</v>
      </c>
      <c r="W41" s="266">
        <f>Residential!W$5</f>
        <v>0</v>
      </c>
      <c r="X41" s="266">
        <f>Residential!X$5</f>
        <v>0</v>
      </c>
      <c r="Y41" s="266">
        <f>Residential!Y$5</f>
        <v>0</v>
      </c>
      <c r="Z41" s="266">
        <f>Residential!Z$5</f>
        <v>0</v>
      </c>
      <c r="AA41" s="266">
        <f>Residential!AA$5</f>
        <v>0</v>
      </c>
      <c r="AB41" s="266">
        <f>Residential!AB$5</f>
        <v>0</v>
      </c>
      <c r="AC41" s="266">
        <f>Residential!AC$5</f>
        <v>0</v>
      </c>
      <c r="AD41" s="266">
        <f>Residential!AD$5</f>
        <v>0</v>
      </c>
      <c r="AE41" s="266">
        <f>Residential!AE$5</f>
        <v>0</v>
      </c>
      <c r="AF41" s="266">
        <f>Residential!AF$5</f>
        <v>0</v>
      </c>
      <c r="AG41" s="266">
        <f>Residential!AG$5</f>
        <v>0</v>
      </c>
    </row>
    <row r="42" spans="1:33">
      <c r="A42" t="s">
        <v>262</v>
      </c>
      <c r="C42" s="71" t="s">
        <v>215</v>
      </c>
      <c r="E42" s="266">
        <f>Residential!E$6</f>
        <v>0</v>
      </c>
      <c r="F42" s="266">
        <f>Residential!F$6</f>
        <v>0</v>
      </c>
      <c r="G42" s="266">
        <f>Residential!G$6</f>
        <v>0</v>
      </c>
      <c r="H42" s="266">
        <f>Residential!H$6</f>
        <v>0</v>
      </c>
      <c r="I42" s="266">
        <f>Residential!I$6</f>
        <v>0</v>
      </c>
      <c r="J42" s="266">
        <f>Residential!J$6</f>
        <v>0</v>
      </c>
      <c r="K42" s="266">
        <f>Residential!K$6</f>
        <v>0</v>
      </c>
      <c r="L42" s="266">
        <f>Residential!L$6</f>
        <v>0</v>
      </c>
      <c r="M42" s="266">
        <f>Residential!M$6</f>
        <v>0</v>
      </c>
      <c r="N42" s="266">
        <f>Residential!N$6</f>
        <v>0</v>
      </c>
      <c r="O42" s="266">
        <f>Residential!O$6</f>
        <v>0</v>
      </c>
      <c r="P42" s="266">
        <f>Residential!P$6</f>
        <v>0</v>
      </c>
      <c r="Q42" s="266">
        <f>Residential!Q$6</f>
        <v>0</v>
      </c>
      <c r="R42" s="266">
        <f>Residential!R$6</f>
        <v>0</v>
      </c>
      <c r="S42" s="266">
        <f>Residential!S$6</f>
        <v>0</v>
      </c>
      <c r="T42" s="266">
        <f>Residential!T$6</f>
        <v>0</v>
      </c>
      <c r="U42" s="266">
        <f>Residential!U$6</f>
        <v>0</v>
      </c>
      <c r="V42" s="266">
        <f>Residential!V$6</f>
        <v>0</v>
      </c>
      <c r="W42" s="266">
        <f>Residential!W$6</f>
        <v>0</v>
      </c>
      <c r="X42" s="266">
        <f>Residential!X$6</f>
        <v>0</v>
      </c>
      <c r="Y42" s="266">
        <f>Residential!Y$6</f>
        <v>0</v>
      </c>
      <c r="Z42" s="266">
        <f>Residential!Z$6</f>
        <v>0</v>
      </c>
      <c r="AA42" s="266">
        <f>Residential!AA$6</f>
        <v>0</v>
      </c>
      <c r="AB42" s="266">
        <f>Residential!AB$6</f>
        <v>0</v>
      </c>
      <c r="AC42" s="266">
        <f>Residential!AC$6</f>
        <v>0</v>
      </c>
      <c r="AD42" s="266">
        <f>Residential!AD$6</f>
        <v>0</v>
      </c>
      <c r="AE42" s="266">
        <f>Residential!AE$6</f>
        <v>0</v>
      </c>
      <c r="AF42" s="266">
        <f>Residential!AF$6</f>
        <v>0</v>
      </c>
      <c r="AG42" s="266">
        <f>Residential!AG$6</f>
        <v>0</v>
      </c>
    </row>
    <row r="43" spans="1:33">
      <c r="A43" t="s">
        <v>263</v>
      </c>
      <c r="C43" s="71" t="s">
        <v>217</v>
      </c>
      <c r="E43" s="266">
        <f>Residential!E$7</f>
        <v>0</v>
      </c>
      <c r="F43" s="266">
        <f>Residential!F$7</f>
        <v>0</v>
      </c>
      <c r="G43" s="266">
        <f>Residential!G$7</f>
        <v>0</v>
      </c>
      <c r="H43" s="266">
        <f>Residential!H$7</f>
        <v>0</v>
      </c>
      <c r="I43" s="266">
        <f>Residential!I$7</f>
        <v>0</v>
      </c>
      <c r="J43" s="266">
        <f>Residential!J$7</f>
        <v>0</v>
      </c>
      <c r="K43" s="266">
        <f>Residential!K$7</f>
        <v>0</v>
      </c>
      <c r="L43" s="266">
        <f>Residential!L$7</f>
        <v>0</v>
      </c>
      <c r="M43" s="266">
        <f>Residential!M$7</f>
        <v>0</v>
      </c>
      <c r="N43" s="266">
        <f>Residential!N$7</f>
        <v>0</v>
      </c>
      <c r="O43" s="266">
        <f>Residential!O$7</f>
        <v>0</v>
      </c>
      <c r="P43" s="266">
        <f>Residential!P$7</f>
        <v>0</v>
      </c>
      <c r="Q43" s="266">
        <f>Residential!Q$7</f>
        <v>0</v>
      </c>
      <c r="R43" s="266">
        <f>Residential!R$7</f>
        <v>0</v>
      </c>
      <c r="S43" s="266">
        <f>Residential!S$7</f>
        <v>0</v>
      </c>
      <c r="T43" s="266">
        <f>Residential!T$7</f>
        <v>0</v>
      </c>
      <c r="U43" s="266">
        <f>Residential!U$7</f>
        <v>0</v>
      </c>
      <c r="V43" s="266">
        <f>Residential!V$7</f>
        <v>0</v>
      </c>
      <c r="W43" s="266">
        <f>Residential!W$7</f>
        <v>0</v>
      </c>
      <c r="X43" s="266">
        <f>Residential!X$7</f>
        <v>0</v>
      </c>
      <c r="Y43" s="266">
        <f>Residential!Y$7</f>
        <v>0</v>
      </c>
      <c r="Z43" s="266">
        <f>Residential!Z$7</f>
        <v>0</v>
      </c>
      <c r="AA43" s="266">
        <f>Residential!AA$7</f>
        <v>0</v>
      </c>
      <c r="AB43" s="266">
        <f>Residential!AB$7</f>
        <v>0</v>
      </c>
      <c r="AC43" s="266">
        <f>Residential!AC$7</f>
        <v>0</v>
      </c>
      <c r="AD43" s="266">
        <f>Residential!AD$7</f>
        <v>0</v>
      </c>
      <c r="AE43" s="266">
        <f>Residential!AE$7</f>
        <v>0</v>
      </c>
      <c r="AF43" s="266">
        <f>Residential!AF$7</f>
        <v>0</v>
      </c>
      <c r="AG43" s="266">
        <f>Residential!AG$7</f>
        <v>0</v>
      </c>
    </row>
    <row r="44" spans="1:33">
      <c r="A44" t="s">
        <v>264</v>
      </c>
      <c r="C44" s="71" t="s">
        <v>219</v>
      </c>
      <c r="E44" s="266">
        <f>Residential!E$8</f>
        <v>0</v>
      </c>
      <c r="F44" s="266">
        <f>Residential!F$8</f>
        <v>0</v>
      </c>
      <c r="G44" s="266">
        <f>Residential!G$8</f>
        <v>0</v>
      </c>
      <c r="H44" s="266">
        <f>Residential!H$8</f>
        <v>0</v>
      </c>
      <c r="I44" s="266">
        <f>Residential!I$8</f>
        <v>0</v>
      </c>
      <c r="J44" s="266">
        <f>Residential!J$8</f>
        <v>0</v>
      </c>
      <c r="K44" s="266">
        <f>Residential!K$8</f>
        <v>0</v>
      </c>
      <c r="L44" s="266">
        <f>Residential!L$8</f>
        <v>0</v>
      </c>
      <c r="M44" s="266">
        <f>Residential!M$8</f>
        <v>0</v>
      </c>
      <c r="N44" s="266">
        <f>Residential!N$8</f>
        <v>0</v>
      </c>
      <c r="O44" s="266">
        <f>Residential!O$8</f>
        <v>0</v>
      </c>
      <c r="P44" s="266">
        <f>Residential!P$8</f>
        <v>0</v>
      </c>
      <c r="Q44" s="266">
        <f>Residential!Q$8</f>
        <v>0</v>
      </c>
      <c r="R44" s="266">
        <f>Residential!R$8</f>
        <v>0</v>
      </c>
      <c r="S44" s="266">
        <f>Residential!S$8</f>
        <v>0</v>
      </c>
      <c r="T44" s="266">
        <f>Residential!T$8</f>
        <v>0</v>
      </c>
      <c r="U44" s="266">
        <f>Residential!U$8</f>
        <v>0</v>
      </c>
      <c r="V44" s="266">
        <f>Residential!V$8</f>
        <v>0</v>
      </c>
      <c r="W44" s="266">
        <f>Residential!W$8</f>
        <v>0</v>
      </c>
      <c r="X44" s="266">
        <f>Residential!X$8</f>
        <v>0</v>
      </c>
      <c r="Y44" s="266">
        <f>Residential!Y$8</f>
        <v>0</v>
      </c>
      <c r="Z44" s="266">
        <f>Residential!Z$8</f>
        <v>0</v>
      </c>
      <c r="AA44" s="266">
        <f>Residential!AA$8</f>
        <v>0</v>
      </c>
      <c r="AB44" s="266">
        <f>Residential!AB$8</f>
        <v>0</v>
      </c>
      <c r="AC44" s="266">
        <f>Residential!AC$8</f>
        <v>0</v>
      </c>
      <c r="AD44" s="266">
        <f>Residential!AD$8</f>
        <v>0</v>
      </c>
      <c r="AE44" s="266">
        <f>Residential!AE$8</f>
        <v>0</v>
      </c>
      <c r="AF44" s="266">
        <f>Residential!AF$8</f>
        <v>0</v>
      </c>
      <c r="AG44" s="266">
        <f>Residential!AG$8</f>
        <v>0</v>
      </c>
    </row>
    <row r="45" spans="1:33">
      <c r="A45" t="s">
        <v>265</v>
      </c>
      <c r="C45" s="71" t="s">
        <v>221</v>
      </c>
      <c r="E45" s="266">
        <f>Residential!E$9</f>
        <v>0</v>
      </c>
      <c r="F45" s="266">
        <f>Residential!F$9</f>
        <v>0</v>
      </c>
      <c r="G45" s="266">
        <f>Residential!G$9</f>
        <v>0</v>
      </c>
      <c r="H45" s="266">
        <f>Residential!H$9</f>
        <v>0</v>
      </c>
      <c r="I45" s="266">
        <f>Residential!I$9</f>
        <v>0</v>
      </c>
      <c r="J45" s="266">
        <f>Residential!J$9</f>
        <v>0</v>
      </c>
      <c r="K45" s="266">
        <f>Residential!K$9</f>
        <v>0</v>
      </c>
      <c r="L45" s="266">
        <f>Residential!L$9</f>
        <v>0</v>
      </c>
      <c r="M45" s="266">
        <f>Residential!M$9</f>
        <v>0</v>
      </c>
      <c r="N45" s="266">
        <f>Residential!N$9</f>
        <v>0</v>
      </c>
      <c r="O45" s="266">
        <f>Residential!O$9</f>
        <v>0</v>
      </c>
      <c r="P45" s="266">
        <f>Residential!P$9</f>
        <v>0</v>
      </c>
      <c r="Q45" s="266">
        <f>Residential!Q$9</f>
        <v>0</v>
      </c>
      <c r="R45" s="266">
        <f>Residential!R$9</f>
        <v>0</v>
      </c>
      <c r="S45" s="266">
        <f>Residential!S$9</f>
        <v>0</v>
      </c>
      <c r="T45" s="266">
        <f>Residential!T$9</f>
        <v>0</v>
      </c>
      <c r="U45" s="266">
        <f>Residential!U$9</f>
        <v>0</v>
      </c>
      <c r="V45" s="266">
        <f>Residential!V$9</f>
        <v>0</v>
      </c>
      <c r="W45" s="266">
        <f>Residential!W$9</f>
        <v>0</v>
      </c>
      <c r="X45" s="266">
        <f>Residential!X$9</f>
        <v>0</v>
      </c>
      <c r="Y45" s="266">
        <f>Residential!Y$9</f>
        <v>0</v>
      </c>
      <c r="Z45" s="266">
        <f>Residential!Z$9</f>
        <v>0</v>
      </c>
      <c r="AA45" s="266">
        <f>Residential!AA$9</f>
        <v>0</v>
      </c>
      <c r="AB45" s="266">
        <f>Residential!AB$9</f>
        <v>0</v>
      </c>
      <c r="AC45" s="266">
        <f>Residential!AC$9</f>
        <v>0</v>
      </c>
      <c r="AD45" s="266">
        <f>Residential!AD$9</f>
        <v>0</v>
      </c>
      <c r="AE45" s="266">
        <f>Residential!AE$9</f>
        <v>0</v>
      </c>
      <c r="AF45" s="266">
        <f>Residential!AF$9</f>
        <v>0</v>
      </c>
      <c r="AG45" s="266">
        <f>Residential!AG$9</f>
        <v>0</v>
      </c>
    </row>
    <row r="46" spans="1:33">
      <c r="A46" t="s">
        <v>266</v>
      </c>
      <c r="C46" s="71" t="s">
        <v>223</v>
      </c>
      <c r="E46" s="266">
        <f>Residential!E$10</f>
        <v>0</v>
      </c>
      <c r="F46" s="266">
        <f>Residential!F$10</f>
        <v>0</v>
      </c>
      <c r="G46" s="266">
        <f>Residential!G$10</f>
        <v>0</v>
      </c>
      <c r="H46" s="266">
        <f>Residential!H$10</f>
        <v>0</v>
      </c>
      <c r="I46" s="266">
        <f>Residential!I$10</f>
        <v>0</v>
      </c>
      <c r="J46" s="266">
        <f>Residential!J$10</f>
        <v>0</v>
      </c>
      <c r="K46" s="266">
        <f>Residential!K$10</f>
        <v>0</v>
      </c>
      <c r="L46" s="266">
        <f>Residential!L$10</f>
        <v>0</v>
      </c>
      <c r="M46" s="266">
        <f>Residential!M$10</f>
        <v>0</v>
      </c>
      <c r="N46" s="266">
        <f>Residential!N$10</f>
        <v>0</v>
      </c>
      <c r="O46" s="266">
        <f>Residential!O$10</f>
        <v>0</v>
      </c>
      <c r="P46" s="266">
        <f>Residential!P$10</f>
        <v>0</v>
      </c>
      <c r="Q46" s="266">
        <f>Residential!Q$10</f>
        <v>0</v>
      </c>
      <c r="R46" s="266">
        <f>Residential!R$10</f>
        <v>0</v>
      </c>
      <c r="S46" s="266">
        <f>Residential!S$10</f>
        <v>0</v>
      </c>
      <c r="T46" s="266">
        <f>Residential!T$10</f>
        <v>0</v>
      </c>
      <c r="U46" s="266">
        <f>Residential!U$10</f>
        <v>0</v>
      </c>
      <c r="V46" s="266">
        <f>Residential!V$10</f>
        <v>0</v>
      </c>
      <c r="W46" s="266">
        <f>Residential!W$10</f>
        <v>0</v>
      </c>
      <c r="X46" s="266">
        <f>Residential!X$10</f>
        <v>0</v>
      </c>
      <c r="Y46" s="266">
        <f>Residential!Y$10</f>
        <v>0</v>
      </c>
      <c r="Z46" s="266">
        <f>Residential!Z$10</f>
        <v>0</v>
      </c>
      <c r="AA46" s="266">
        <f>Residential!AA$10</f>
        <v>0</v>
      </c>
      <c r="AB46" s="266">
        <f>Residential!AB$10</f>
        <v>0</v>
      </c>
      <c r="AC46" s="266">
        <f>Residential!AC$10</f>
        <v>0</v>
      </c>
      <c r="AD46" s="266">
        <f>Residential!AD$10</f>
        <v>0</v>
      </c>
      <c r="AE46" s="266">
        <f>Residential!AE$10</f>
        <v>0</v>
      </c>
      <c r="AF46" s="266">
        <f>Residential!AF$10</f>
        <v>0</v>
      </c>
      <c r="AG46" s="266">
        <f>Residential!AG$10</f>
        <v>0</v>
      </c>
    </row>
    <row r="47" spans="1:33">
      <c r="A47" s="282" t="s">
        <v>267</v>
      </c>
      <c r="B47" s="68" t="s">
        <v>268</v>
      </c>
      <c r="C47" s="68"/>
      <c r="D47" s="68"/>
      <c r="E47" s="268">
        <f>SUM(E48:E54)</f>
        <v>0</v>
      </c>
      <c r="F47" s="268">
        <f t="shared" ref="F47:AF47" si="18">SUM(F48:F54)</f>
        <v>0</v>
      </c>
      <c r="G47" s="268">
        <f t="shared" si="18"/>
        <v>0</v>
      </c>
      <c r="H47" s="268">
        <f t="shared" si="18"/>
        <v>0</v>
      </c>
      <c r="I47" s="268">
        <f t="shared" si="18"/>
        <v>0</v>
      </c>
      <c r="J47" s="268">
        <f t="shared" si="18"/>
        <v>0</v>
      </c>
      <c r="K47" s="268">
        <f t="shared" si="18"/>
        <v>0</v>
      </c>
      <c r="L47" s="268">
        <f t="shared" si="18"/>
        <v>0</v>
      </c>
      <c r="M47" s="268">
        <f t="shared" si="18"/>
        <v>0</v>
      </c>
      <c r="N47" s="268">
        <f t="shared" si="18"/>
        <v>0</v>
      </c>
      <c r="O47" s="268">
        <f t="shared" si="18"/>
        <v>0</v>
      </c>
      <c r="P47" s="268">
        <f t="shared" si="18"/>
        <v>0</v>
      </c>
      <c r="Q47" s="268">
        <f t="shared" si="18"/>
        <v>0</v>
      </c>
      <c r="R47" s="268">
        <f t="shared" si="18"/>
        <v>0</v>
      </c>
      <c r="S47" s="268">
        <f t="shared" si="18"/>
        <v>0</v>
      </c>
      <c r="T47" s="268">
        <f t="shared" si="18"/>
        <v>0</v>
      </c>
      <c r="U47" s="268">
        <f t="shared" si="18"/>
        <v>0</v>
      </c>
      <c r="V47" s="268">
        <f t="shared" si="18"/>
        <v>0</v>
      </c>
      <c r="W47" s="268">
        <f t="shared" si="18"/>
        <v>0</v>
      </c>
      <c r="X47" s="268">
        <f t="shared" si="18"/>
        <v>0</v>
      </c>
      <c r="Y47" s="268">
        <f t="shared" si="18"/>
        <v>0</v>
      </c>
      <c r="Z47" s="268">
        <f t="shared" si="18"/>
        <v>0</v>
      </c>
      <c r="AA47" s="268">
        <f t="shared" si="18"/>
        <v>0</v>
      </c>
      <c r="AB47" s="268">
        <f t="shared" si="18"/>
        <v>0</v>
      </c>
      <c r="AC47" s="268">
        <f t="shared" si="18"/>
        <v>0</v>
      </c>
      <c r="AD47" s="268">
        <f t="shared" si="18"/>
        <v>0</v>
      </c>
      <c r="AE47" s="268">
        <f t="shared" si="18"/>
        <v>6.9494878684654303E-5</v>
      </c>
      <c r="AF47" s="268">
        <f t="shared" si="18"/>
        <v>3.5484100038017289E-4</v>
      </c>
      <c r="AG47" s="268">
        <f t="shared" ref="AG47" si="19">SUM(AG48:AG54)</f>
        <v>5.5699194283200005E-5</v>
      </c>
    </row>
    <row r="48" spans="1:33">
      <c r="A48" t="s">
        <v>269</v>
      </c>
      <c r="C48" s="71" t="s">
        <v>211</v>
      </c>
      <c r="E48" s="266">
        <f>AFF!E$4</f>
        <v>0</v>
      </c>
      <c r="F48" s="266">
        <f>AFF!F$4</f>
        <v>0</v>
      </c>
      <c r="G48" s="266">
        <f>AFF!G$4</f>
        <v>0</v>
      </c>
      <c r="H48" s="266">
        <f>AFF!H$4</f>
        <v>0</v>
      </c>
      <c r="I48" s="266">
        <f>AFF!I$4</f>
        <v>0</v>
      </c>
      <c r="J48" s="266">
        <f>AFF!J$4</f>
        <v>0</v>
      </c>
      <c r="K48" s="266">
        <f>AFF!K$4</f>
        <v>0</v>
      </c>
      <c r="L48" s="266">
        <f>AFF!L$4</f>
        <v>0</v>
      </c>
      <c r="M48" s="266">
        <f>AFF!M$4</f>
        <v>0</v>
      </c>
      <c r="N48" s="266">
        <f>AFF!N$4</f>
        <v>0</v>
      </c>
      <c r="O48" s="266">
        <f>AFF!O$4</f>
        <v>0</v>
      </c>
      <c r="P48" s="266">
        <f>AFF!P$4</f>
        <v>0</v>
      </c>
      <c r="Q48" s="266">
        <f>AFF!Q$4</f>
        <v>0</v>
      </c>
      <c r="R48" s="266">
        <f>AFF!R$4</f>
        <v>0</v>
      </c>
      <c r="S48" s="266">
        <f>AFF!S$4</f>
        <v>0</v>
      </c>
      <c r="T48" s="266">
        <f>AFF!T$4</f>
        <v>0</v>
      </c>
      <c r="U48" s="266">
        <f>AFF!U$4</f>
        <v>0</v>
      </c>
      <c r="V48" s="266">
        <f>AFF!V$4</f>
        <v>0</v>
      </c>
      <c r="W48" s="266">
        <f>AFF!W$4</f>
        <v>0</v>
      </c>
      <c r="X48" s="266">
        <f>AFF!X$4</f>
        <v>0</v>
      </c>
      <c r="Y48" s="266">
        <f>AFF!Y$4</f>
        <v>0</v>
      </c>
      <c r="Z48" s="266">
        <f>AFF!Z$4</f>
        <v>0</v>
      </c>
      <c r="AA48" s="266">
        <f>AFF!AA$4</f>
        <v>0</v>
      </c>
      <c r="AB48" s="266">
        <f>AFF!AB$4</f>
        <v>0</v>
      </c>
      <c r="AC48" s="266">
        <f>AFF!AC$4</f>
        <v>0</v>
      </c>
      <c r="AD48" s="266">
        <f>AFF!AD$4</f>
        <v>0</v>
      </c>
      <c r="AE48" s="266">
        <f>AFF!AE$4</f>
        <v>0</v>
      </c>
      <c r="AF48" s="266">
        <f>AFF!AF$4</f>
        <v>0</v>
      </c>
      <c r="AG48" s="266">
        <f>AFF!AG$4</f>
        <v>0</v>
      </c>
    </row>
    <row r="49" spans="1:33">
      <c r="A49" t="s">
        <v>270</v>
      </c>
      <c r="C49" s="71" t="s">
        <v>213</v>
      </c>
      <c r="E49" s="266">
        <f>AFF!E$5</f>
        <v>0</v>
      </c>
      <c r="F49" s="266">
        <f>AFF!F$5</f>
        <v>0</v>
      </c>
      <c r="G49" s="266">
        <f>AFF!G$5</f>
        <v>0</v>
      </c>
      <c r="H49" s="266">
        <f>AFF!H$5</f>
        <v>0</v>
      </c>
      <c r="I49" s="266">
        <f>AFF!I$5</f>
        <v>0</v>
      </c>
      <c r="J49" s="266">
        <f>AFF!J$5</f>
        <v>0</v>
      </c>
      <c r="K49" s="266">
        <f>AFF!K$5</f>
        <v>0</v>
      </c>
      <c r="L49" s="266">
        <f>AFF!L$5</f>
        <v>0</v>
      </c>
      <c r="M49" s="266">
        <f>AFF!M$5</f>
        <v>0</v>
      </c>
      <c r="N49" s="266">
        <f>AFF!N$5</f>
        <v>0</v>
      </c>
      <c r="O49" s="266">
        <f>AFF!O$5</f>
        <v>0</v>
      </c>
      <c r="P49" s="266">
        <f>AFF!P$5</f>
        <v>0</v>
      </c>
      <c r="Q49" s="266">
        <f>AFF!Q$5</f>
        <v>0</v>
      </c>
      <c r="R49" s="266">
        <f>AFF!R$5</f>
        <v>0</v>
      </c>
      <c r="S49" s="266">
        <f>AFF!S$5</f>
        <v>0</v>
      </c>
      <c r="T49" s="266">
        <f>AFF!T$5</f>
        <v>0</v>
      </c>
      <c r="U49" s="266">
        <f>AFF!U$5</f>
        <v>0</v>
      </c>
      <c r="V49" s="266">
        <f>AFF!V$5</f>
        <v>0</v>
      </c>
      <c r="W49" s="266">
        <f>AFF!W$5</f>
        <v>0</v>
      </c>
      <c r="X49" s="266">
        <f>AFF!X$5</f>
        <v>0</v>
      </c>
      <c r="Y49" s="266">
        <f>AFF!Y$5</f>
        <v>0</v>
      </c>
      <c r="Z49" s="266">
        <f>AFF!Z$5</f>
        <v>0</v>
      </c>
      <c r="AA49" s="266">
        <f>AFF!AA$5</f>
        <v>0</v>
      </c>
      <c r="AB49" s="266">
        <f>AFF!AB$5</f>
        <v>0</v>
      </c>
      <c r="AC49" s="266">
        <f>AFF!AC$5</f>
        <v>0</v>
      </c>
      <c r="AD49" s="266">
        <f>AFF!AD$5</f>
        <v>0</v>
      </c>
      <c r="AE49" s="266">
        <f>AFF!AE$5</f>
        <v>6.9494878684654303E-5</v>
      </c>
      <c r="AF49" s="266">
        <f>AFF!AF$5</f>
        <v>3.5484100038017289E-4</v>
      </c>
      <c r="AG49" s="266">
        <f>AFF!AG$5</f>
        <v>5.5699194283200005E-5</v>
      </c>
    </row>
    <row r="50" spans="1:33">
      <c r="A50" t="s">
        <v>271</v>
      </c>
      <c r="C50" s="71" t="s">
        <v>215</v>
      </c>
      <c r="E50" s="266">
        <f>AFF!E$6</f>
        <v>0</v>
      </c>
      <c r="F50" s="266">
        <f>AFF!F$6</f>
        <v>0</v>
      </c>
      <c r="G50" s="266">
        <f>AFF!G$6</f>
        <v>0</v>
      </c>
      <c r="H50" s="266">
        <f>AFF!H$6</f>
        <v>0</v>
      </c>
      <c r="I50" s="266">
        <f>AFF!I$6</f>
        <v>0</v>
      </c>
      <c r="J50" s="266">
        <f>AFF!J$6</f>
        <v>0</v>
      </c>
      <c r="K50" s="266">
        <f>AFF!K$6</f>
        <v>0</v>
      </c>
      <c r="L50" s="266">
        <f>AFF!L$6</f>
        <v>0</v>
      </c>
      <c r="M50" s="266">
        <f>AFF!M$6</f>
        <v>0</v>
      </c>
      <c r="N50" s="266">
        <f>AFF!N$6</f>
        <v>0</v>
      </c>
      <c r="O50" s="266">
        <f>AFF!O$6</f>
        <v>0</v>
      </c>
      <c r="P50" s="266">
        <f>AFF!P$6</f>
        <v>0</v>
      </c>
      <c r="Q50" s="266">
        <f>AFF!Q$6</f>
        <v>0</v>
      </c>
      <c r="R50" s="266">
        <f>AFF!R$6</f>
        <v>0</v>
      </c>
      <c r="S50" s="266">
        <f>AFF!S$6</f>
        <v>0</v>
      </c>
      <c r="T50" s="266">
        <f>AFF!T$6</f>
        <v>0</v>
      </c>
      <c r="U50" s="266">
        <f>AFF!U$6</f>
        <v>0</v>
      </c>
      <c r="V50" s="266">
        <f>AFF!V$6</f>
        <v>0</v>
      </c>
      <c r="W50" s="266">
        <f>AFF!W$6</f>
        <v>0</v>
      </c>
      <c r="X50" s="266">
        <f>AFF!X$6</f>
        <v>0</v>
      </c>
      <c r="Y50" s="266">
        <f>AFF!Y$6</f>
        <v>0</v>
      </c>
      <c r="Z50" s="266">
        <f>AFF!Z$6</f>
        <v>0</v>
      </c>
      <c r="AA50" s="266">
        <f>AFF!AA$6</f>
        <v>0</v>
      </c>
      <c r="AB50" s="266">
        <f>AFF!AB$6</f>
        <v>0</v>
      </c>
      <c r="AC50" s="266">
        <f>AFF!AC$6</f>
        <v>0</v>
      </c>
      <c r="AD50" s="266">
        <f>AFF!AD$6</f>
        <v>0</v>
      </c>
      <c r="AE50" s="266">
        <f>AFF!AE$6</f>
        <v>0</v>
      </c>
      <c r="AF50" s="266">
        <f>AFF!AF$6</f>
        <v>0</v>
      </c>
      <c r="AG50" s="266">
        <f>AFF!AG$6</f>
        <v>0</v>
      </c>
    </row>
    <row r="51" spans="1:33">
      <c r="A51" t="s">
        <v>272</v>
      </c>
      <c r="C51" s="71" t="s">
        <v>217</v>
      </c>
      <c r="E51" s="266">
        <f>AFF!E$7</f>
        <v>0</v>
      </c>
      <c r="F51" s="266">
        <f>AFF!F$7</f>
        <v>0</v>
      </c>
      <c r="G51" s="266">
        <f>AFF!G$7</f>
        <v>0</v>
      </c>
      <c r="H51" s="266">
        <f>AFF!H$7</f>
        <v>0</v>
      </c>
      <c r="I51" s="266">
        <f>AFF!I$7</f>
        <v>0</v>
      </c>
      <c r="J51" s="266">
        <f>AFF!J$7</f>
        <v>0</v>
      </c>
      <c r="K51" s="266">
        <f>AFF!K$7</f>
        <v>0</v>
      </c>
      <c r="L51" s="266">
        <f>AFF!L$7</f>
        <v>0</v>
      </c>
      <c r="M51" s="266">
        <f>AFF!M$7</f>
        <v>0</v>
      </c>
      <c r="N51" s="266">
        <f>AFF!N$7</f>
        <v>0</v>
      </c>
      <c r="O51" s="266">
        <f>AFF!O$7</f>
        <v>0</v>
      </c>
      <c r="P51" s="266">
        <f>AFF!P$7</f>
        <v>0</v>
      </c>
      <c r="Q51" s="266">
        <f>AFF!Q$7</f>
        <v>0</v>
      </c>
      <c r="R51" s="266">
        <f>AFF!R$7</f>
        <v>0</v>
      </c>
      <c r="S51" s="266">
        <f>AFF!S$7</f>
        <v>0</v>
      </c>
      <c r="T51" s="266">
        <f>AFF!T$7</f>
        <v>0</v>
      </c>
      <c r="U51" s="266">
        <f>AFF!U$7</f>
        <v>0</v>
      </c>
      <c r="V51" s="266">
        <f>AFF!V$7</f>
        <v>0</v>
      </c>
      <c r="W51" s="266">
        <f>AFF!W$7</f>
        <v>0</v>
      </c>
      <c r="X51" s="266">
        <f>AFF!X$7</f>
        <v>0</v>
      </c>
      <c r="Y51" s="266">
        <f>AFF!Y$7</f>
        <v>0</v>
      </c>
      <c r="Z51" s="266">
        <f>AFF!Z$7</f>
        <v>0</v>
      </c>
      <c r="AA51" s="266">
        <f>AFF!AA$7</f>
        <v>0</v>
      </c>
      <c r="AB51" s="266">
        <f>AFF!AB$7</f>
        <v>0</v>
      </c>
      <c r="AC51" s="266">
        <f>AFF!AC$7</f>
        <v>0</v>
      </c>
      <c r="AD51" s="266">
        <f>AFF!AD$7</f>
        <v>0</v>
      </c>
      <c r="AE51" s="266">
        <f>AFF!AE$7</f>
        <v>0</v>
      </c>
      <c r="AF51" s="266">
        <f>AFF!AF$7</f>
        <v>0</v>
      </c>
      <c r="AG51" s="266">
        <f>AFF!AG$7</f>
        <v>0</v>
      </c>
    </row>
    <row r="52" spans="1:33">
      <c r="A52" t="s">
        <v>273</v>
      </c>
      <c r="C52" s="71" t="s">
        <v>219</v>
      </c>
      <c r="E52" s="266">
        <f>AFF!E$8</f>
        <v>0</v>
      </c>
      <c r="F52" s="266">
        <f>AFF!F$8</f>
        <v>0</v>
      </c>
      <c r="G52" s="266">
        <f>AFF!G$8</f>
        <v>0</v>
      </c>
      <c r="H52" s="266">
        <f>AFF!H$8</f>
        <v>0</v>
      </c>
      <c r="I52" s="266">
        <f>AFF!I$8</f>
        <v>0</v>
      </c>
      <c r="J52" s="266">
        <f>AFF!J$8</f>
        <v>0</v>
      </c>
      <c r="K52" s="266">
        <f>AFF!K$8</f>
        <v>0</v>
      </c>
      <c r="L52" s="266">
        <f>AFF!L$8</f>
        <v>0</v>
      </c>
      <c r="M52" s="266">
        <f>AFF!M$8</f>
        <v>0</v>
      </c>
      <c r="N52" s="266">
        <f>AFF!N$8</f>
        <v>0</v>
      </c>
      <c r="O52" s="266">
        <f>AFF!O$8</f>
        <v>0</v>
      </c>
      <c r="P52" s="266">
        <f>AFF!P$8</f>
        <v>0</v>
      </c>
      <c r="Q52" s="266">
        <f>AFF!Q$8</f>
        <v>0</v>
      </c>
      <c r="R52" s="266">
        <f>AFF!R$8</f>
        <v>0</v>
      </c>
      <c r="S52" s="266">
        <f>AFF!S$8</f>
        <v>0</v>
      </c>
      <c r="T52" s="266">
        <f>AFF!T$8</f>
        <v>0</v>
      </c>
      <c r="U52" s="266">
        <f>AFF!U$8</f>
        <v>0</v>
      </c>
      <c r="V52" s="266">
        <f>AFF!V$8</f>
        <v>0</v>
      </c>
      <c r="W52" s="266">
        <f>AFF!W$8</f>
        <v>0</v>
      </c>
      <c r="X52" s="266">
        <f>AFF!X$8</f>
        <v>0</v>
      </c>
      <c r="Y52" s="266">
        <f>AFF!Y$8</f>
        <v>0</v>
      </c>
      <c r="Z52" s="266">
        <f>AFF!Z$8</f>
        <v>0</v>
      </c>
      <c r="AA52" s="266">
        <f>AFF!AA$8</f>
        <v>0</v>
      </c>
      <c r="AB52" s="266">
        <f>AFF!AB$8</f>
        <v>0</v>
      </c>
      <c r="AC52" s="266">
        <f>AFF!AC$8</f>
        <v>0</v>
      </c>
      <c r="AD52" s="266">
        <f>AFF!AD$8</f>
        <v>0</v>
      </c>
      <c r="AE52" s="266">
        <f>AFF!AE$8</f>
        <v>0</v>
      </c>
      <c r="AF52" s="266">
        <f>AFF!AF$8</f>
        <v>0</v>
      </c>
      <c r="AG52" s="266">
        <f>AFF!AG$8</f>
        <v>0</v>
      </c>
    </row>
    <row r="53" spans="1:33">
      <c r="A53" t="s">
        <v>274</v>
      </c>
      <c r="C53" s="71" t="s">
        <v>221</v>
      </c>
      <c r="E53" s="266">
        <f>AFF!E$9</f>
        <v>0</v>
      </c>
      <c r="F53" s="266">
        <f>AFF!F$9</f>
        <v>0</v>
      </c>
      <c r="G53" s="266">
        <f>AFF!G$9</f>
        <v>0</v>
      </c>
      <c r="H53" s="266">
        <f>AFF!H$9</f>
        <v>0</v>
      </c>
      <c r="I53" s="266">
        <f>AFF!I$9</f>
        <v>0</v>
      </c>
      <c r="J53" s="266">
        <f>AFF!J$9</f>
        <v>0</v>
      </c>
      <c r="K53" s="266">
        <f>AFF!K$9</f>
        <v>0</v>
      </c>
      <c r="L53" s="266">
        <f>AFF!L$9</f>
        <v>0</v>
      </c>
      <c r="M53" s="266">
        <f>AFF!M$9</f>
        <v>0</v>
      </c>
      <c r="N53" s="266">
        <f>AFF!N$9</f>
        <v>0</v>
      </c>
      <c r="O53" s="266">
        <f>AFF!O$9</f>
        <v>0</v>
      </c>
      <c r="P53" s="266">
        <f>AFF!P$9</f>
        <v>0</v>
      </c>
      <c r="Q53" s="266">
        <f>AFF!Q$9</f>
        <v>0</v>
      </c>
      <c r="R53" s="266">
        <f>AFF!R$9</f>
        <v>0</v>
      </c>
      <c r="S53" s="266">
        <f>AFF!S$9</f>
        <v>0</v>
      </c>
      <c r="T53" s="266">
        <f>AFF!T$9</f>
        <v>0</v>
      </c>
      <c r="U53" s="266">
        <f>AFF!U$9</f>
        <v>0</v>
      </c>
      <c r="V53" s="266">
        <f>AFF!V$9</f>
        <v>0</v>
      </c>
      <c r="W53" s="266">
        <f>AFF!W$9</f>
        <v>0</v>
      </c>
      <c r="X53" s="266">
        <f>AFF!X$9</f>
        <v>0</v>
      </c>
      <c r="Y53" s="266">
        <f>AFF!Y$9</f>
        <v>0</v>
      </c>
      <c r="Z53" s="266">
        <f>AFF!Z$9</f>
        <v>0</v>
      </c>
      <c r="AA53" s="266">
        <f>AFF!AA$9</f>
        <v>0</v>
      </c>
      <c r="AB53" s="266">
        <f>AFF!AB$9</f>
        <v>0</v>
      </c>
      <c r="AC53" s="266">
        <f>AFF!AC$9</f>
        <v>0</v>
      </c>
      <c r="AD53" s="266">
        <f>AFF!AD$9</f>
        <v>0</v>
      </c>
      <c r="AE53" s="266">
        <f>AFF!AE$9</f>
        <v>0</v>
      </c>
      <c r="AF53" s="266">
        <f>AFF!AF$9</f>
        <v>0</v>
      </c>
      <c r="AG53" s="266">
        <f>AFF!AG$9</f>
        <v>0</v>
      </c>
    </row>
    <row r="54" spans="1:33">
      <c r="A54" t="s">
        <v>275</v>
      </c>
      <c r="C54" s="71" t="s">
        <v>223</v>
      </c>
      <c r="E54" s="266">
        <f>AFF!E$10</f>
        <v>0</v>
      </c>
      <c r="F54" s="266">
        <f>AFF!F$10</f>
        <v>0</v>
      </c>
      <c r="G54" s="266">
        <f>AFF!G$10</f>
        <v>0</v>
      </c>
      <c r="H54" s="266">
        <f>AFF!H$10</f>
        <v>0</v>
      </c>
      <c r="I54" s="266">
        <f>AFF!I$10</f>
        <v>0</v>
      </c>
      <c r="J54" s="266">
        <f>AFF!J$10</f>
        <v>0</v>
      </c>
      <c r="K54" s="266">
        <f>AFF!K$10</f>
        <v>0</v>
      </c>
      <c r="L54" s="266">
        <f>AFF!L$10</f>
        <v>0</v>
      </c>
      <c r="M54" s="266">
        <f>AFF!M$10</f>
        <v>0</v>
      </c>
      <c r="N54" s="266">
        <f>AFF!N$10</f>
        <v>0</v>
      </c>
      <c r="O54" s="266">
        <f>AFF!O$10</f>
        <v>0</v>
      </c>
      <c r="P54" s="266">
        <f>AFF!P$10</f>
        <v>0</v>
      </c>
      <c r="Q54" s="266">
        <f>AFF!Q$10</f>
        <v>0</v>
      </c>
      <c r="R54" s="266">
        <f>AFF!R$10</f>
        <v>0</v>
      </c>
      <c r="S54" s="266">
        <f>AFF!S$10</f>
        <v>0</v>
      </c>
      <c r="T54" s="266">
        <f>AFF!T$10</f>
        <v>0</v>
      </c>
      <c r="U54" s="266">
        <f>AFF!U$10</f>
        <v>0</v>
      </c>
      <c r="V54" s="266">
        <f>AFF!V$10</f>
        <v>0</v>
      </c>
      <c r="W54" s="266">
        <f>AFF!W$10</f>
        <v>0</v>
      </c>
      <c r="X54" s="266">
        <f>AFF!X$10</f>
        <v>0</v>
      </c>
      <c r="Y54" s="266">
        <f>AFF!Y$10</f>
        <v>0</v>
      </c>
      <c r="Z54" s="266">
        <f>AFF!Z$10</f>
        <v>0</v>
      </c>
      <c r="AA54" s="266">
        <f>AFF!AA$10</f>
        <v>0</v>
      </c>
      <c r="AB54" s="266">
        <f>AFF!AB$10</f>
        <v>0</v>
      </c>
      <c r="AC54" s="266">
        <f>AFF!AC$10</f>
        <v>0</v>
      </c>
      <c r="AD54" s="266">
        <f>AFF!AD$10</f>
        <v>0</v>
      </c>
      <c r="AE54" s="266">
        <f>AFF!AE$10</f>
        <v>0</v>
      </c>
      <c r="AF54" s="266">
        <f>AFF!AF$10</f>
        <v>0</v>
      </c>
      <c r="AG54" s="266">
        <f>AFF!AG$10</f>
        <v>0</v>
      </c>
    </row>
    <row r="55" spans="1:33">
      <c r="B55" s="271" t="s">
        <v>276</v>
      </c>
      <c r="C55" s="271"/>
      <c r="D55" s="271"/>
      <c r="E55" s="272">
        <f>SUM(E56:E62)</f>
        <v>0</v>
      </c>
      <c r="F55" s="272">
        <f t="shared" ref="F55:AF55" si="20">SUM(F56:F62)</f>
        <v>0</v>
      </c>
      <c r="G55" s="272">
        <f t="shared" si="20"/>
        <v>0</v>
      </c>
      <c r="H55" s="272">
        <f t="shared" si="20"/>
        <v>0</v>
      </c>
      <c r="I55" s="272">
        <f t="shared" si="20"/>
        <v>0</v>
      </c>
      <c r="J55" s="272">
        <f t="shared" si="20"/>
        <v>0</v>
      </c>
      <c r="K55" s="272">
        <f t="shared" si="20"/>
        <v>0</v>
      </c>
      <c r="L55" s="272">
        <f t="shared" si="20"/>
        <v>0</v>
      </c>
      <c r="M55" s="272">
        <f t="shared" si="20"/>
        <v>0</v>
      </c>
      <c r="N55" s="272">
        <f t="shared" si="20"/>
        <v>0</v>
      </c>
      <c r="O55" s="272">
        <f t="shared" si="20"/>
        <v>0</v>
      </c>
      <c r="P55" s="272">
        <f t="shared" si="20"/>
        <v>0</v>
      </c>
      <c r="Q55" s="272">
        <f t="shared" si="20"/>
        <v>0</v>
      </c>
      <c r="R55" s="272">
        <f t="shared" si="20"/>
        <v>0</v>
      </c>
      <c r="S55" s="272">
        <f t="shared" si="20"/>
        <v>0</v>
      </c>
      <c r="T55" s="272">
        <f t="shared" si="20"/>
        <v>0</v>
      </c>
      <c r="U55" s="272">
        <f t="shared" si="20"/>
        <v>0</v>
      </c>
      <c r="V55" s="272">
        <f t="shared" si="20"/>
        <v>0</v>
      </c>
      <c r="W55" s="272">
        <f t="shared" si="20"/>
        <v>1</v>
      </c>
      <c r="X55" s="272">
        <f t="shared" si="20"/>
        <v>0</v>
      </c>
      <c r="Y55" s="272">
        <f t="shared" si="20"/>
        <v>12</v>
      </c>
      <c r="Z55" s="272">
        <f t="shared" si="20"/>
        <v>58</v>
      </c>
      <c r="AA55" s="272">
        <f t="shared" si="20"/>
        <v>92</v>
      </c>
      <c r="AB55" s="272">
        <f t="shared" si="20"/>
        <v>0</v>
      </c>
      <c r="AC55" s="272">
        <f t="shared" si="20"/>
        <v>0</v>
      </c>
      <c r="AD55" s="272">
        <f t="shared" si="20"/>
        <v>0</v>
      </c>
      <c r="AE55" s="272">
        <f t="shared" si="20"/>
        <v>0</v>
      </c>
      <c r="AF55" s="272">
        <f t="shared" si="20"/>
        <v>0</v>
      </c>
      <c r="AG55" s="272">
        <f t="shared" ref="AG55" si="21">SUM(AG56:AG62)</f>
        <v>0</v>
      </c>
    </row>
    <row r="56" spans="1:33">
      <c r="C56" s="71" t="s">
        <v>211</v>
      </c>
      <c r="E56" s="266">
        <f>[1]AFF!E14</f>
        <v>0</v>
      </c>
      <c r="F56" s="266">
        <f>[1]AFF!F14</f>
        <v>0</v>
      </c>
      <c r="G56" s="266">
        <f>[1]AFF!G14</f>
        <v>0</v>
      </c>
      <c r="H56" s="266">
        <f>[1]AFF!H14</f>
        <v>0</v>
      </c>
      <c r="I56" s="266">
        <f>[1]AFF!I14</f>
        <v>0</v>
      </c>
      <c r="J56" s="266">
        <f>[1]AFF!J14</f>
        <v>0</v>
      </c>
      <c r="K56" s="266">
        <f>[1]AFF!K14</f>
        <v>0</v>
      </c>
      <c r="L56" s="266">
        <f>[1]AFF!L14</f>
        <v>0</v>
      </c>
      <c r="M56" s="266">
        <f>[1]AFF!M14</f>
        <v>0</v>
      </c>
      <c r="N56" s="266">
        <f>[1]AFF!N14</f>
        <v>0</v>
      </c>
      <c r="O56" s="266">
        <f>[1]AFF!O14</f>
        <v>0</v>
      </c>
      <c r="P56" s="266">
        <f>[1]AFF!P14</f>
        <v>0</v>
      </c>
      <c r="Q56" s="266">
        <f>[1]AFF!Q14</f>
        <v>0</v>
      </c>
      <c r="R56" s="266">
        <f>[1]AFF!R14</f>
        <v>0</v>
      </c>
      <c r="S56" s="266">
        <f>[1]AFF!S14</f>
        <v>0</v>
      </c>
      <c r="T56" s="266">
        <f>[1]AFF!T14</f>
        <v>0</v>
      </c>
      <c r="U56" s="266">
        <f>[1]AFF!U14</f>
        <v>0</v>
      </c>
      <c r="V56" s="266">
        <f>[1]AFF!V14</f>
        <v>0</v>
      </c>
      <c r="W56" s="266">
        <f>[1]AFF!W14</f>
        <v>0</v>
      </c>
      <c r="X56" s="266">
        <f>[1]AFF!X14</f>
        <v>0</v>
      </c>
      <c r="Y56" s="266">
        <f>[1]AFF!Y14</f>
        <v>0</v>
      </c>
      <c r="Z56" s="266">
        <f>[1]AFF!Z14</f>
        <v>0</v>
      </c>
      <c r="AA56" s="266">
        <f>[1]AFF!AA14</f>
        <v>0</v>
      </c>
      <c r="AB56" s="266">
        <f>[1]AFF!AB14</f>
        <v>0</v>
      </c>
      <c r="AC56" s="266">
        <f>[1]AFF!AC14</f>
        <v>0</v>
      </c>
      <c r="AD56" s="266">
        <f>[1]AFF!AD14</f>
        <v>0</v>
      </c>
      <c r="AE56" s="266">
        <f>[1]AFF!AE14</f>
        <v>0</v>
      </c>
      <c r="AF56" s="266">
        <f>[1]AFF!AF14</f>
        <v>0</v>
      </c>
      <c r="AG56" s="266">
        <f>[1]AFF!AG14</f>
        <v>0</v>
      </c>
    </row>
    <row r="57" spans="1:33">
      <c r="C57" s="71" t="s">
        <v>213</v>
      </c>
      <c r="E57" s="266">
        <f>[1]AFF!E15</f>
        <v>0</v>
      </c>
      <c r="F57" s="266">
        <f>[1]AFF!F15</f>
        <v>0</v>
      </c>
      <c r="G57" s="266">
        <f>[1]AFF!G15</f>
        <v>0</v>
      </c>
      <c r="H57" s="266">
        <f>[1]AFF!H15</f>
        <v>0</v>
      </c>
      <c r="I57" s="266">
        <f>[1]AFF!I15</f>
        <v>0</v>
      </c>
      <c r="J57" s="266">
        <f>[1]AFF!J15</f>
        <v>0</v>
      </c>
      <c r="K57" s="266">
        <f>[1]AFF!K15</f>
        <v>0</v>
      </c>
      <c r="L57" s="266">
        <f>[1]AFF!L15</f>
        <v>0</v>
      </c>
      <c r="M57" s="266">
        <f>[1]AFF!M15</f>
        <v>0</v>
      </c>
      <c r="N57" s="266">
        <f>[1]AFF!N15</f>
        <v>0</v>
      </c>
      <c r="O57" s="266">
        <f>[1]AFF!O15</f>
        <v>0</v>
      </c>
      <c r="P57" s="266">
        <f>[1]AFF!P15</f>
        <v>0</v>
      </c>
      <c r="Q57" s="266">
        <f>[1]AFF!Q15</f>
        <v>0</v>
      </c>
      <c r="R57" s="266">
        <f>[1]AFF!R15</f>
        <v>0</v>
      </c>
      <c r="S57" s="266">
        <f>[1]AFF!S15</f>
        <v>0</v>
      </c>
      <c r="T57" s="266">
        <f>[1]AFF!T15</f>
        <v>0</v>
      </c>
      <c r="U57" s="266">
        <f>[1]AFF!U15</f>
        <v>0</v>
      </c>
      <c r="V57" s="266">
        <f>[1]AFF!V15</f>
        <v>0</v>
      </c>
      <c r="W57" s="266">
        <f>[1]AFF!W15</f>
        <v>1</v>
      </c>
      <c r="X57" s="266">
        <f>[1]AFF!X15</f>
        <v>0</v>
      </c>
      <c r="Y57" s="266">
        <f>[1]AFF!Y15</f>
        <v>0</v>
      </c>
      <c r="Z57" s="266">
        <f>[1]AFF!Z15</f>
        <v>0</v>
      </c>
      <c r="AA57" s="266">
        <f>[1]AFF!AA15</f>
        <v>0</v>
      </c>
      <c r="AB57" s="266">
        <f>[1]AFF!AB15</f>
        <v>0</v>
      </c>
      <c r="AC57" s="266">
        <f>[1]AFF!AC15</f>
        <v>0</v>
      </c>
      <c r="AD57" s="266">
        <f>[1]AFF!AD15</f>
        <v>0</v>
      </c>
      <c r="AE57" s="266">
        <f>[1]AFF!AE15</f>
        <v>0</v>
      </c>
      <c r="AF57" s="266">
        <f>[1]AFF!AF15</f>
        <v>0</v>
      </c>
      <c r="AG57" s="266">
        <f>[1]AFF!AG15</f>
        <v>0</v>
      </c>
    </row>
    <row r="58" spans="1:33">
      <c r="C58" s="71" t="s">
        <v>215</v>
      </c>
      <c r="E58" s="266">
        <f>[1]AFF!E16</f>
        <v>0</v>
      </c>
      <c r="F58" s="266">
        <f>[1]AFF!F16</f>
        <v>0</v>
      </c>
      <c r="G58" s="266">
        <f>[1]AFF!G16</f>
        <v>0</v>
      </c>
      <c r="H58" s="266">
        <f>[1]AFF!H16</f>
        <v>0</v>
      </c>
      <c r="I58" s="266">
        <f>[1]AFF!I16</f>
        <v>0</v>
      </c>
      <c r="J58" s="266">
        <f>[1]AFF!J16</f>
        <v>0</v>
      </c>
      <c r="K58" s="266">
        <f>[1]AFF!K16</f>
        <v>0</v>
      </c>
      <c r="L58" s="266">
        <f>[1]AFF!L16</f>
        <v>0</v>
      </c>
      <c r="M58" s="266">
        <f>[1]AFF!M16</f>
        <v>0</v>
      </c>
      <c r="N58" s="266">
        <f>[1]AFF!N16</f>
        <v>0</v>
      </c>
      <c r="O58" s="266">
        <f>[1]AFF!O16</f>
        <v>0</v>
      </c>
      <c r="P58" s="266">
        <f>[1]AFF!P16</f>
        <v>0</v>
      </c>
      <c r="Q58" s="266">
        <f>[1]AFF!Q16</f>
        <v>0</v>
      </c>
      <c r="R58" s="266">
        <f>[1]AFF!R16</f>
        <v>0</v>
      </c>
      <c r="S58" s="266">
        <f>[1]AFF!S16</f>
        <v>0</v>
      </c>
      <c r="T58" s="266">
        <f>[1]AFF!T16</f>
        <v>0</v>
      </c>
      <c r="U58" s="266">
        <f>[1]AFF!U16</f>
        <v>0</v>
      </c>
      <c r="V58" s="266">
        <f>[1]AFF!V16</f>
        <v>0</v>
      </c>
      <c r="W58" s="266">
        <f>[1]AFF!W16</f>
        <v>0</v>
      </c>
      <c r="X58" s="266">
        <f>[1]AFF!X16</f>
        <v>0</v>
      </c>
      <c r="Y58" s="266">
        <f>[1]AFF!Y16</f>
        <v>0</v>
      </c>
      <c r="Z58" s="266">
        <f>[1]AFF!Z16</f>
        <v>0</v>
      </c>
      <c r="AA58" s="266">
        <f>[1]AFF!AA16</f>
        <v>0</v>
      </c>
      <c r="AB58" s="266">
        <f>[1]AFF!AB16</f>
        <v>0</v>
      </c>
      <c r="AC58" s="266">
        <f>[1]AFF!AC16</f>
        <v>0</v>
      </c>
      <c r="AD58" s="266">
        <f>[1]AFF!AD16</f>
        <v>0</v>
      </c>
      <c r="AE58" s="266">
        <f>[1]AFF!AE16</f>
        <v>0</v>
      </c>
      <c r="AF58" s="266">
        <f>[1]AFF!AF16</f>
        <v>0</v>
      </c>
      <c r="AG58" s="266">
        <f>[1]AFF!AG16</f>
        <v>0</v>
      </c>
    </row>
    <row r="59" spans="1:33">
      <c r="C59" s="71" t="s">
        <v>217</v>
      </c>
      <c r="E59" s="266">
        <f>[1]AFF!E17</f>
        <v>0</v>
      </c>
      <c r="F59" s="266">
        <f>[1]AFF!F17</f>
        <v>0</v>
      </c>
      <c r="G59" s="266">
        <f>[1]AFF!G17</f>
        <v>0</v>
      </c>
      <c r="H59" s="266">
        <f>[1]AFF!H17</f>
        <v>0</v>
      </c>
      <c r="I59" s="266">
        <f>[1]AFF!I17</f>
        <v>0</v>
      </c>
      <c r="J59" s="266">
        <f>[1]AFF!J17</f>
        <v>0</v>
      </c>
      <c r="K59" s="266">
        <f>[1]AFF!K17</f>
        <v>0</v>
      </c>
      <c r="L59" s="266">
        <f>[1]AFF!L17</f>
        <v>0</v>
      </c>
      <c r="M59" s="266">
        <f>[1]AFF!M17</f>
        <v>0</v>
      </c>
      <c r="N59" s="266">
        <f>[1]AFF!N17</f>
        <v>0</v>
      </c>
      <c r="O59" s="266">
        <f>[1]AFF!O17</f>
        <v>0</v>
      </c>
      <c r="P59" s="266">
        <f>[1]AFF!P17</f>
        <v>0</v>
      </c>
      <c r="Q59" s="266">
        <f>[1]AFF!Q17</f>
        <v>0</v>
      </c>
      <c r="R59" s="266">
        <f>[1]AFF!R17</f>
        <v>0</v>
      </c>
      <c r="S59" s="266">
        <f>[1]AFF!S17</f>
        <v>0</v>
      </c>
      <c r="T59" s="266">
        <f>[1]AFF!T17</f>
        <v>0</v>
      </c>
      <c r="U59" s="266">
        <f>[1]AFF!U17</f>
        <v>0</v>
      </c>
      <c r="V59" s="266">
        <f>[1]AFF!V17</f>
        <v>0</v>
      </c>
      <c r="W59" s="266">
        <f>[1]AFF!W17</f>
        <v>0</v>
      </c>
      <c r="X59" s="266">
        <f>[1]AFF!X17</f>
        <v>0</v>
      </c>
      <c r="Y59" s="266">
        <f>[1]AFF!Y17</f>
        <v>0</v>
      </c>
      <c r="Z59" s="266">
        <f>[1]AFF!Z17</f>
        <v>0</v>
      </c>
      <c r="AA59" s="266">
        <f>[1]AFF!AA17</f>
        <v>0</v>
      </c>
      <c r="AB59" s="266">
        <f>[1]AFF!AB17</f>
        <v>0</v>
      </c>
      <c r="AC59" s="266">
        <f>[1]AFF!AC17</f>
        <v>0</v>
      </c>
      <c r="AD59" s="266">
        <f>[1]AFF!AD17</f>
        <v>0</v>
      </c>
      <c r="AE59" s="266">
        <f>[1]AFF!AE17</f>
        <v>0</v>
      </c>
      <c r="AF59" s="266">
        <f>[1]AFF!AF17</f>
        <v>0</v>
      </c>
      <c r="AG59" s="266">
        <f>[1]AFF!AG17</f>
        <v>0</v>
      </c>
    </row>
    <row r="60" spans="1:33">
      <c r="C60" s="71" t="s">
        <v>219</v>
      </c>
      <c r="E60" s="266">
        <f>[1]AFF!E18</f>
        <v>0</v>
      </c>
      <c r="F60" s="266">
        <f>[1]AFF!F18</f>
        <v>0</v>
      </c>
      <c r="G60" s="266">
        <f>[1]AFF!G18</f>
        <v>0</v>
      </c>
      <c r="H60" s="266">
        <f>[1]AFF!H18</f>
        <v>0</v>
      </c>
      <c r="I60" s="266">
        <f>[1]AFF!I18</f>
        <v>0</v>
      </c>
      <c r="J60" s="266">
        <f>[1]AFF!J18</f>
        <v>0</v>
      </c>
      <c r="K60" s="266">
        <f>[1]AFF!K18</f>
        <v>0</v>
      </c>
      <c r="L60" s="266">
        <f>[1]AFF!L18</f>
        <v>0</v>
      </c>
      <c r="M60" s="266">
        <f>[1]AFF!M18</f>
        <v>0</v>
      </c>
      <c r="N60" s="266">
        <f>[1]AFF!N18</f>
        <v>0</v>
      </c>
      <c r="O60" s="266">
        <f>[1]AFF!O18</f>
        <v>0</v>
      </c>
      <c r="P60" s="266">
        <f>[1]AFF!P18</f>
        <v>0</v>
      </c>
      <c r="Q60" s="266">
        <f>[1]AFF!Q18</f>
        <v>0</v>
      </c>
      <c r="R60" s="266">
        <f>[1]AFF!R18</f>
        <v>0</v>
      </c>
      <c r="S60" s="266">
        <f>[1]AFF!S18</f>
        <v>0</v>
      </c>
      <c r="T60" s="266">
        <f>[1]AFF!T18</f>
        <v>0</v>
      </c>
      <c r="U60" s="266">
        <f>[1]AFF!U18</f>
        <v>0</v>
      </c>
      <c r="V60" s="266">
        <f>[1]AFF!V18</f>
        <v>0</v>
      </c>
      <c r="W60" s="266">
        <f>[1]AFF!W18</f>
        <v>0</v>
      </c>
      <c r="X60" s="266">
        <f>[1]AFF!X18</f>
        <v>0</v>
      </c>
      <c r="Y60" s="266">
        <f>[1]AFF!Y18</f>
        <v>12</v>
      </c>
      <c r="Z60" s="266">
        <f>[1]AFF!Z18</f>
        <v>58</v>
      </c>
      <c r="AA60" s="266">
        <f>[1]AFF!AA18</f>
        <v>92</v>
      </c>
      <c r="AB60" s="266">
        <f>[1]AFF!AB18</f>
        <v>0</v>
      </c>
      <c r="AC60" s="266">
        <f>[1]AFF!AC18</f>
        <v>0</v>
      </c>
      <c r="AD60" s="266">
        <f>[1]AFF!AD18</f>
        <v>0</v>
      </c>
      <c r="AE60" s="266">
        <f>[1]AFF!AE18</f>
        <v>0</v>
      </c>
      <c r="AF60" s="266">
        <f>[1]AFF!AF18</f>
        <v>0</v>
      </c>
      <c r="AG60" s="266">
        <f>[1]AFF!AG18</f>
        <v>0</v>
      </c>
    </row>
    <row r="61" spans="1:33">
      <c r="C61" s="71" t="s">
        <v>221</v>
      </c>
      <c r="E61" s="266">
        <f>[1]AFF!E19</f>
        <v>0</v>
      </c>
      <c r="F61" s="266">
        <f>[1]AFF!F19</f>
        <v>0</v>
      </c>
      <c r="G61" s="266">
        <f>[1]AFF!G19</f>
        <v>0</v>
      </c>
      <c r="H61" s="266">
        <f>[1]AFF!H19</f>
        <v>0</v>
      </c>
      <c r="I61" s="266">
        <f>[1]AFF!I19</f>
        <v>0</v>
      </c>
      <c r="J61" s="266">
        <f>[1]AFF!J19</f>
        <v>0</v>
      </c>
      <c r="K61" s="266">
        <f>[1]AFF!K19</f>
        <v>0</v>
      </c>
      <c r="L61" s="266">
        <f>[1]AFF!L19</f>
        <v>0</v>
      </c>
      <c r="M61" s="266">
        <f>[1]AFF!M19</f>
        <v>0</v>
      </c>
      <c r="N61" s="266">
        <f>[1]AFF!N19</f>
        <v>0</v>
      </c>
      <c r="O61" s="266">
        <f>[1]AFF!O19</f>
        <v>0</v>
      </c>
      <c r="P61" s="266">
        <f>[1]AFF!P19</f>
        <v>0</v>
      </c>
      <c r="Q61" s="266">
        <f>[1]AFF!Q19</f>
        <v>0</v>
      </c>
      <c r="R61" s="266">
        <f>[1]AFF!R19</f>
        <v>0</v>
      </c>
      <c r="S61" s="266">
        <f>[1]AFF!S19</f>
        <v>0</v>
      </c>
      <c r="T61" s="266">
        <f>[1]AFF!T19</f>
        <v>0</v>
      </c>
      <c r="U61" s="266">
        <f>[1]AFF!U19</f>
        <v>0</v>
      </c>
      <c r="V61" s="266">
        <f>[1]AFF!V19</f>
        <v>0</v>
      </c>
      <c r="W61" s="266">
        <f>[1]AFF!W19</f>
        <v>0</v>
      </c>
      <c r="X61" s="266">
        <f>[1]AFF!X19</f>
        <v>0</v>
      </c>
      <c r="Y61" s="266">
        <f>[1]AFF!Y19</f>
        <v>0</v>
      </c>
      <c r="Z61" s="266">
        <f>[1]AFF!Z19</f>
        <v>0</v>
      </c>
      <c r="AA61" s="266">
        <f>[1]AFF!AA19</f>
        <v>0</v>
      </c>
      <c r="AB61" s="266">
        <f>[1]AFF!AB19</f>
        <v>0</v>
      </c>
      <c r="AC61" s="266">
        <f>[1]AFF!AC19</f>
        <v>0</v>
      </c>
      <c r="AD61" s="266">
        <f>[1]AFF!AD19</f>
        <v>0</v>
      </c>
      <c r="AE61" s="266">
        <f>[1]AFF!AE19</f>
        <v>0</v>
      </c>
      <c r="AF61" s="266">
        <f>[1]AFF!AF19</f>
        <v>0</v>
      </c>
      <c r="AG61" s="266">
        <f>[1]AFF!AG19</f>
        <v>0</v>
      </c>
    </row>
    <row r="62" spans="1:33">
      <c r="C62" s="71" t="s">
        <v>223</v>
      </c>
      <c r="E62" s="266">
        <f>[1]AFF!E20</f>
        <v>0</v>
      </c>
      <c r="F62" s="266">
        <f>[1]AFF!F20</f>
        <v>0</v>
      </c>
      <c r="G62" s="266">
        <f>[1]AFF!G20</f>
        <v>0</v>
      </c>
      <c r="H62" s="266">
        <f>[1]AFF!H20</f>
        <v>0</v>
      </c>
      <c r="I62" s="266">
        <f>[1]AFF!I20</f>
        <v>0</v>
      </c>
      <c r="J62" s="266">
        <f>[1]AFF!J20</f>
        <v>0</v>
      </c>
      <c r="K62" s="266">
        <f>[1]AFF!K20</f>
        <v>0</v>
      </c>
      <c r="L62" s="266">
        <f>[1]AFF!L20</f>
        <v>0</v>
      </c>
      <c r="M62" s="266">
        <f>[1]AFF!M20</f>
        <v>0</v>
      </c>
      <c r="N62" s="266">
        <f>[1]AFF!N20</f>
        <v>0</v>
      </c>
      <c r="O62" s="266">
        <f>[1]AFF!O20</f>
        <v>0</v>
      </c>
      <c r="P62" s="266">
        <f>[1]AFF!P20</f>
        <v>0</v>
      </c>
      <c r="Q62" s="266">
        <f>[1]AFF!Q20</f>
        <v>0</v>
      </c>
      <c r="R62" s="266">
        <f>[1]AFF!R20</f>
        <v>0</v>
      </c>
      <c r="S62" s="266">
        <f>[1]AFF!S20</f>
        <v>0</v>
      </c>
      <c r="T62" s="266">
        <f>[1]AFF!T20</f>
        <v>0</v>
      </c>
      <c r="U62" s="266">
        <f>[1]AFF!U20</f>
        <v>0</v>
      </c>
      <c r="V62" s="266">
        <f>[1]AFF!V20</f>
        <v>0</v>
      </c>
      <c r="W62" s="266">
        <f>[1]AFF!W20</f>
        <v>0</v>
      </c>
      <c r="X62" s="266">
        <f>[1]AFF!X20</f>
        <v>0</v>
      </c>
      <c r="Y62" s="266">
        <f>[1]AFF!Y20</f>
        <v>0</v>
      </c>
      <c r="Z62" s="266">
        <f>[1]AFF!Z20</f>
        <v>0</v>
      </c>
      <c r="AA62" s="266">
        <f>[1]AFF!AA20</f>
        <v>0</v>
      </c>
      <c r="AB62" s="266">
        <f>[1]AFF!AB20</f>
        <v>0</v>
      </c>
      <c r="AC62" s="266">
        <f>[1]AFF!AC20</f>
        <v>0</v>
      </c>
      <c r="AD62" s="266">
        <f>[1]AFF!AD20</f>
        <v>0</v>
      </c>
      <c r="AE62" s="266">
        <f>[1]AFF!AE20</f>
        <v>0</v>
      </c>
      <c r="AF62" s="266">
        <f>[1]AFF!AF20</f>
        <v>0</v>
      </c>
      <c r="AG62" s="266">
        <f>[1]AFF!AG20</f>
        <v>0</v>
      </c>
    </row>
    <row r="63" spans="1:33">
      <c r="B63" s="271" t="s">
        <v>277</v>
      </c>
      <c r="C63" s="270"/>
      <c r="D63" s="271"/>
      <c r="E63" s="272">
        <f>SUM([2]TimeSeries!M$6803,[2]TimeSeries!M$6804)</f>
        <v>0</v>
      </c>
      <c r="F63" s="272">
        <f>SUM([2]TimeSeries!N$6803,[2]TimeSeries!N$6804)</f>
        <v>0</v>
      </c>
      <c r="G63" s="272">
        <f>SUM([2]TimeSeries!O$6803,[2]TimeSeries!O$6804)</f>
        <v>0</v>
      </c>
      <c r="H63" s="272">
        <f>SUM([2]TimeSeries!P$6803,[2]TimeSeries!P$6804)</f>
        <v>0</v>
      </c>
      <c r="I63" s="272">
        <f>SUM([2]TimeSeries!Q$6803,[2]TimeSeries!Q$6804)</f>
        <v>0</v>
      </c>
      <c r="J63" s="272">
        <f>SUM([2]TimeSeries!R$6803,[2]TimeSeries!R$6804)</f>
        <v>0</v>
      </c>
      <c r="K63" s="272">
        <f>SUM([2]TimeSeries!S$6803,[2]TimeSeries!S$6804)</f>
        <v>0</v>
      </c>
      <c r="L63" s="272">
        <f>SUM([2]TimeSeries!T$6803,[2]TimeSeries!T$6804)</f>
        <v>0</v>
      </c>
      <c r="M63" s="272">
        <f>SUM([2]TimeSeries!U$6803,[2]TimeSeries!U$6804)</f>
        <v>0</v>
      </c>
      <c r="N63" s="272">
        <f>SUM([2]TimeSeries!V$6803,[2]TimeSeries!V$6804)</f>
        <v>0</v>
      </c>
      <c r="O63" s="272">
        <f>SUM([2]TimeSeries!W$6803,[2]TimeSeries!W$6804)</f>
        <v>0</v>
      </c>
      <c r="P63" s="272">
        <f>SUM([2]TimeSeries!X$6803,[2]TimeSeries!X$6804)</f>
        <v>0</v>
      </c>
      <c r="Q63" s="272">
        <f>SUM([2]TimeSeries!Y$6803,[2]TimeSeries!Y$6804)</f>
        <v>0</v>
      </c>
      <c r="R63" s="272">
        <f>SUM([2]TimeSeries!Z$6803,[2]TimeSeries!Z$6804)</f>
        <v>0</v>
      </c>
      <c r="S63" s="272">
        <f>SUM([2]TimeSeries!AA$6803,[2]TimeSeries!AA$6804)</f>
        <v>0</v>
      </c>
      <c r="T63" s="272">
        <f>SUM([2]TimeSeries!AB$6803,[2]TimeSeries!AB$6804)</f>
        <v>0</v>
      </c>
      <c r="U63" s="272">
        <f>SUM([2]TimeSeries!AC$6803,[2]TimeSeries!AC$6804)</f>
        <v>0</v>
      </c>
      <c r="V63" s="272">
        <f>SUM([2]TimeSeries!AD$6803,[2]TimeSeries!AD$6804)</f>
        <v>0</v>
      </c>
      <c r="W63" s="272">
        <f>SUM([2]TimeSeries!AE$6803,[2]TimeSeries!AE$6804)</f>
        <v>0</v>
      </c>
      <c r="X63" s="272">
        <f>SUM([2]TimeSeries!AF$6803,[2]TimeSeries!AF$6804)</f>
        <v>0</v>
      </c>
      <c r="Y63" s="272">
        <f>SUM([2]TimeSeries!AG$6803,[2]TimeSeries!AG$6804)</f>
        <v>0</v>
      </c>
      <c r="Z63" s="272">
        <f>SUM([2]TimeSeries!AH$6803,[2]TimeSeries!AH$6804)</f>
        <v>0</v>
      </c>
      <c r="AA63" s="272">
        <f>SUM([2]TimeSeries!AI$6803,[2]TimeSeries!AI$6804)</f>
        <v>0</v>
      </c>
      <c r="AB63" s="272">
        <f>SUM([2]TimeSeries!AJ$6803,[2]TimeSeries!AJ$6804)</f>
        <v>0</v>
      </c>
      <c r="AC63" s="272">
        <f>SUM([2]TimeSeries!AK$6803,[2]TimeSeries!AK$6804)</f>
        <v>0</v>
      </c>
      <c r="AD63" s="272">
        <f>SUM([2]TimeSeries!AL$6803,[2]TimeSeries!AL$6804)</f>
        <v>0</v>
      </c>
      <c r="AE63" s="272">
        <f>SUM([2]TimeSeries!AM$6803,[2]TimeSeries!AM$6804)</f>
        <v>0</v>
      </c>
      <c r="AF63" s="272">
        <f>SUM([2]TimeSeries!AN$6803,[2]TimeSeries!AN$6804)</f>
        <v>0</v>
      </c>
      <c r="AG63" s="272">
        <f>SUM([2]TimeSeries!AO$6803,[2]TimeSeries!AO$6804)</f>
        <v>0</v>
      </c>
    </row>
    <row r="64" spans="1:33">
      <c r="B64" s="68" t="s">
        <v>278</v>
      </c>
      <c r="C64" s="68"/>
      <c r="D64" s="68"/>
      <c r="E64" s="268">
        <f>E3+E63</f>
        <v>0</v>
      </c>
      <c r="F64" s="268">
        <f t="shared" ref="F64:AG64" si="22">F3+F63</f>
        <v>0</v>
      </c>
      <c r="G64" s="268">
        <f t="shared" si="22"/>
        <v>0</v>
      </c>
      <c r="H64" s="268">
        <f t="shared" si="22"/>
        <v>0</v>
      </c>
      <c r="I64" s="268">
        <f t="shared" si="22"/>
        <v>0</v>
      </c>
      <c r="J64" s="268">
        <f t="shared" si="22"/>
        <v>0</v>
      </c>
      <c r="K64" s="268">
        <f t="shared" si="22"/>
        <v>0</v>
      </c>
      <c r="L64" s="268">
        <f t="shared" si="22"/>
        <v>0</v>
      </c>
      <c r="M64" s="268">
        <f t="shared" si="22"/>
        <v>0</v>
      </c>
      <c r="N64" s="268">
        <f t="shared" si="22"/>
        <v>0</v>
      </c>
      <c r="O64" s="268">
        <f t="shared" si="22"/>
        <v>0</v>
      </c>
      <c r="P64" s="268">
        <f t="shared" si="22"/>
        <v>0</v>
      </c>
      <c r="Q64" s="268">
        <f t="shared" si="22"/>
        <v>0</v>
      </c>
      <c r="R64" s="268">
        <f t="shared" si="22"/>
        <v>0</v>
      </c>
      <c r="S64" s="268">
        <f t="shared" si="22"/>
        <v>0</v>
      </c>
      <c r="T64" s="268">
        <f t="shared" si="22"/>
        <v>0</v>
      </c>
      <c r="U64" s="268">
        <f t="shared" si="22"/>
        <v>0</v>
      </c>
      <c r="V64" s="268">
        <f t="shared" si="22"/>
        <v>0</v>
      </c>
      <c r="W64" s="268">
        <f t="shared" si="22"/>
        <v>0</v>
      </c>
      <c r="X64" s="268">
        <f t="shared" si="22"/>
        <v>0</v>
      </c>
      <c r="Y64" s="268">
        <f t="shared" si="22"/>
        <v>0</v>
      </c>
      <c r="Z64" s="268">
        <f t="shared" si="22"/>
        <v>0</v>
      </c>
      <c r="AA64" s="268">
        <f t="shared" si="22"/>
        <v>0</v>
      </c>
      <c r="AB64" s="268">
        <f t="shared" si="22"/>
        <v>0</v>
      </c>
      <c r="AC64" s="268">
        <f t="shared" si="22"/>
        <v>0</v>
      </c>
      <c r="AD64" s="268">
        <f t="shared" si="22"/>
        <v>0</v>
      </c>
      <c r="AE64" s="268">
        <f t="shared" si="22"/>
        <v>6.9494878684654303E-5</v>
      </c>
      <c r="AF64" s="268">
        <f t="shared" si="22"/>
        <v>3.5484100038017289E-4</v>
      </c>
      <c r="AG64" s="268">
        <f t="shared" si="22"/>
        <v>5.5699194283200005E-5</v>
      </c>
    </row>
    <row r="65" spans="1:33">
      <c r="C65" s="71" t="s">
        <v>211</v>
      </c>
      <c r="E65" s="266">
        <f>E4+E56</f>
        <v>0</v>
      </c>
      <c r="F65" s="266">
        <f t="shared" ref="E65:AF71" si="23">F4+F56</f>
        <v>0</v>
      </c>
      <c r="G65" s="266">
        <f t="shared" si="23"/>
        <v>0</v>
      </c>
      <c r="H65" s="266">
        <f t="shared" si="23"/>
        <v>0</v>
      </c>
      <c r="I65" s="266">
        <f t="shared" si="23"/>
        <v>0</v>
      </c>
      <c r="J65" s="266">
        <f t="shared" si="23"/>
        <v>0</v>
      </c>
      <c r="K65" s="266">
        <f t="shared" si="23"/>
        <v>0</v>
      </c>
      <c r="L65" s="266">
        <f t="shared" si="23"/>
        <v>0</v>
      </c>
      <c r="M65" s="266">
        <f t="shared" si="23"/>
        <v>0</v>
      </c>
      <c r="N65" s="266">
        <f t="shared" si="23"/>
        <v>0</v>
      </c>
      <c r="O65" s="266">
        <f t="shared" si="23"/>
        <v>0</v>
      </c>
      <c r="P65" s="266">
        <f t="shared" si="23"/>
        <v>0</v>
      </c>
      <c r="Q65" s="266">
        <f t="shared" si="23"/>
        <v>0</v>
      </c>
      <c r="R65" s="266">
        <f t="shared" si="23"/>
        <v>0</v>
      </c>
      <c r="S65" s="266">
        <f t="shared" si="23"/>
        <v>0</v>
      </c>
      <c r="T65" s="266">
        <f t="shared" si="23"/>
        <v>0</v>
      </c>
      <c r="U65" s="266">
        <f t="shared" si="23"/>
        <v>0</v>
      </c>
      <c r="V65" s="266">
        <f t="shared" si="23"/>
        <v>0</v>
      </c>
      <c r="W65" s="266">
        <f t="shared" si="23"/>
        <v>0</v>
      </c>
      <c r="X65" s="266">
        <f t="shared" si="23"/>
        <v>0</v>
      </c>
      <c r="Y65" s="266">
        <f t="shared" si="23"/>
        <v>0</v>
      </c>
      <c r="Z65" s="266">
        <f t="shared" si="23"/>
        <v>0</v>
      </c>
      <c r="AA65" s="266">
        <f t="shared" si="23"/>
        <v>0</v>
      </c>
      <c r="AB65" s="266">
        <f t="shared" si="23"/>
        <v>0</v>
      </c>
      <c r="AC65" s="266">
        <f t="shared" si="23"/>
        <v>0</v>
      </c>
      <c r="AD65" s="266">
        <f t="shared" si="23"/>
        <v>0</v>
      </c>
      <c r="AE65" s="266">
        <f t="shared" si="23"/>
        <v>0</v>
      </c>
      <c r="AF65" s="266">
        <f t="shared" si="23"/>
        <v>0</v>
      </c>
      <c r="AG65" s="266">
        <f>AG4+AG56</f>
        <v>0</v>
      </c>
    </row>
    <row r="66" spans="1:33">
      <c r="C66" s="71" t="s">
        <v>213</v>
      </c>
      <c r="E66" s="266">
        <f t="shared" si="23"/>
        <v>0</v>
      </c>
      <c r="F66" s="266">
        <f t="shared" si="23"/>
        <v>0</v>
      </c>
      <c r="G66" s="266">
        <f t="shared" si="23"/>
        <v>0</v>
      </c>
      <c r="H66" s="266">
        <f t="shared" si="23"/>
        <v>0</v>
      </c>
      <c r="I66" s="266">
        <f t="shared" si="23"/>
        <v>0</v>
      </c>
      <c r="J66" s="266">
        <f t="shared" si="23"/>
        <v>0</v>
      </c>
      <c r="K66" s="266">
        <f t="shared" si="23"/>
        <v>0</v>
      </c>
      <c r="L66" s="266">
        <f t="shared" si="23"/>
        <v>0</v>
      </c>
      <c r="M66" s="266">
        <f t="shared" si="23"/>
        <v>0</v>
      </c>
      <c r="N66" s="266">
        <f t="shared" si="23"/>
        <v>0</v>
      </c>
      <c r="O66" s="266">
        <f t="shared" si="23"/>
        <v>0</v>
      </c>
      <c r="P66" s="266">
        <f t="shared" si="23"/>
        <v>0</v>
      </c>
      <c r="Q66" s="266">
        <f t="shared" si="23"/>
        <v>0</v>
      </c>
      <c r="R66" s="266">
        <f t="shared" si="23"/>
        <v>0</v>
      </c>
      <c r="S66" s="266">
        <f t="shared" si="23"/>
        <v>0</v>
      </c>
      <c r="T66" s="266">
        <f t="shared" si="23"/>
        <v>0</v>
      </c>
      <c r="U66" s="266">
        <f t="shared" si="23"/>
        <v>0</v>
      </c>
      <c r="V66" s="266">
        <f t="shared" si="23"/>
        <v>0</v>
      </c>
      <c r="W66" s="266">
        <f t="shared" si="23"/>
        <v>1</v>
      </c>
      <c r="X66" s="266">
        <f t="shared" si="23"/>
        <v>0</v>
      </c>
      <c r="Y66" s="266">
        <f t="shared" si="23"/>
        <v>0</v>
      </c>
      <c r="Z66" s="266">
        <f t="shared" si="23"/>
        <v>0</v>
      </c>
      <c r="AA66" s="266">
        <f t="shared" si="23"/>
        <v>0</v>
      </c>
      <c r="AB66" s="266">
        <f t="shared" si="23"/>
        <v>0</v>
      </c>
      <c r="AC66" s="266">
        <f t="shared" si="23"/>
        <v>0</v>
      </c>
      <c r="AD66" s="266">
        <f t="shared" si="23"/>
        <v>0</v>
      </c>
      <c r="AE66" s="266">
        <f t="shared" si="23"/>
        <v>6.9494878684654303E-5</v>
      </c>
      <c r="AF66" s="266">
        <f t="shared" si="23"/>
        <v>3.5484100038017289E-4</v>
      </c>
      <c r="AG66" s="266">
        <f t="shared" ref="AG66" si="24">AG5+AG57</f>
        <v>5.5699194283200005E-5</v>
      </c>
    </row>
    <row r="67" spans="1:33">
      <c r="C67" s="71" t="s">
        <v>215</v>
      </c>
      <c r="E67" s="266">
        <f t="shared" si="23"/>
        <v>0</v>
      </c>
      <c r="F67" s="266">
        <f t="shared" si="23"/>
        <v>0</v>
      </c>
      <c r="G67" s="266">
        <f t="shared" si="23"/>
        <v>0</v>
      </c>
      <c r="H67" s="266">
        <f t="shared" si="23"/>
        <v>0</v>
      </c>
      <c r="I67" s="266">
        <f t="shared" si="23"/>
        <v>0</v>
      </c>
      <c r="J67" s="266">
        <f t="shared" si="23"/>
        <v>0</v>
      </c>
      <c r="K67" s="266">
        <f t="shared" si="23"/>
        <v>0</v>
      </c>
      <c r="L67" s="266">
        <f t="shared" si="23"/>
        <v>0</v>
      </c>
      <c r="M67" s="266">
        <f t="shared" si="23"/>
        <v>0</v>
      </c>
      <c r="N67" s="266">
        <f t="shared" si="23"/>
        <v>0</v>
      </c>
      <c r="O67" s="266">
        <f t="shared" si="23"/>
        <v>0</v>
      </c>
      <c r="P67" s="266">
        <f t="shared" si="23"/>
        <v>0</v>
      </c>
      <c r="Q67" s="266">
        <f t="shared" si="23"/>
        <v>0</v>
      </c>
      <c r="R67" s="266">
        <f t="shared" si="23"/>
        <v>0</v>
      </c>
      <c r="S67" s="266">
        <f t="shared" si="23"/>
        <v>0</v>
      </c>
      <c r="T67" s="266">
        <f t="shared" si="23"/>
        <v>0</v>
      </c>
      <c r="U67" s="266">
        <f t="shared" si="23"/>
        <v>0</v>
      </c>
      <c r="V67" s="266">
        <f t="shared" si="23"/>
        <v>0</v>
      </c>
      <c r="W67" s="266">
        <f t="shared" si="23"/>
        <v>0</v>
      </c>
      <c r="X67" s="266">
        <f t="shared" si="23"/>
        <v>0</v>
      </c>
      <c r="Y67" s="266">
        <f t="shared" si="23"/>
        <v>0</v>
      </c>
      <c r="Z67" s="266">
        <f t="shared" si="23"/>
        <v>0</v>
      </c>
      <c r="AA67" s="266">
        <f t="shared" si="23"/>
        <v>0</v>
      </c>
      <c r="AB67" s="266">
        <f t="shared" si="23"/>
        <v>0</v>
      </c>
      <c r="AC67" s="266">
        <f t="shared" si="23"/>
        <v>0</v>
      </c>
      <c r="AD67" s="266">
        <f t="shared" si="23"/>
        <v>0</v>
      </c>
      <c r="AE67" s="266">
        <f t="shared" si="23"/>
        <v>0</v>
      </c>
      <c r="AF67" s="266">
        <f t="shared" si="23"/>
        <v>0</v>
      </c>
      <c r="AG67" s="266">
        <f t="shared" ref="AG67" si="25">AG6+AG58</f>
        <v>0</v>
      </c>
    </row>
    <row r="68" spans="1:33">
      <c r="C68" s="71" t="s">
        <v>217</v>
      </c>
      <c r="E68" s="266">
        <f t="shared" si="23"/>
        <v>0</v>
      </c>
      <c r="F68" s="266">
        <f t="shared" si="23"/>
        <v>0</v>
      </c>
      <c r="G68" s="266">
        <f t="shared" si="23"/>
        <v>0</v>
      </c>
      <c r="H68" s="266">
        <f t="shared" si="23"/>
        <v>0</v>
      </c>
      <c r="I68" s="266">
        <f t="shared" si="23"/>
        <v>0</v>
      </c>
      <c r="J68" s="266">
        <f t="shared" si="23"/>
        <v>0</v>
      </c>
      <c r="K68" s="266">
        <f t="shared" si="23"/>
        <v>0</v>
      </c>
      <c r="L68" s="266">
        <f t="shared" si="23"/>
        <v>0</v>
      </c>
      <c r="M68" s="266">
        <f t="shared" si="23"/>
        <v>0</v>
      </c>
      <c r="N68" s="266">
        <f t="shared" si="23"/>
        <v>0</v>
      </c>
      <c r="O68" s="266">
        <f t="shared" si="23"/>
        <v>0</v>
      </c>
      <c r="P68" s="266">
        <f t="shared" si="23"/>
        <v>0</v>
      </c>
      <c r="Q68" s="266">
        <f t="shared" si="23"/>
        <v>0</v>
      </c>
      <c r="R68" s="266">
        <f t="shared" si="23"/>
        <v>0</v>
      </c>
      <c r="S68" s="266">
        <f t="shared" si="23"/>
        <v>0</v>
      </c>
      <c r="T68" s="266">
        <f t="shared" si="23"/>
        <v>0</v>
      </c>
      <c r="U68" s="266">
        <f t="shared" si="23"/>
        <v>0</v>
      </c>
      <c r="V68" s="266">
        <f t="shared" si="23"/>
        <v>0</v>
      </c>
      <c r="W68" s="266">
        <f t="shared" si="23"/>
        <v>0</v>
      </c>
      <c r="X68" s="266">
        <f t="shared" si="23"/>
        <v>0</v>
      </c>
      <c r="Y68" s="266">
        <f t="shared" si="23"/>
        <v>0</v>
      </c>
      <c r="Z68" s="266">
        <f t="shared" si="23"/>
        <v>0</v>
      </c>
      <c r="AA68" s="266">
        <f t="shared" si="23"/>
        <v>0</v>
      </c>
      <c r="AB68" s="266">
        <f t="shared" si="23"/>
        <v>0</v>
      </c>
      <c r="AC68" s="266">
        <f t="shared" si="23"/>
        <v>0</v>
      </c>
      <c r="AD68" s="266">
        <f t="shared" si="23"/>
        <v>0</v>
      </c>
      <c r="AE68" s="266">
        <f t="shared" si="23"/>
        <v>0</v>
      </c>
      <c r="AF68" s="266">
        <f t="shared" si="23"/>
        <v>0</v>
      </c>
      <c r="AG68" s="266">
        <f t="shared" ref="AG68" si="26">AG7+AG59</f>
        <v>0</v>
      </c>
    </row>
    <row r="69" spans="1:33">
      <c r="C69" s="71" t="s">
        <v>219</v>
      </c>
      <c r="E69" s="266">
        <f t="shared" si="23"/>
        <v>0</v>
      </c>
      <c r="F69" s="266">
        <f t="shared" si="23"/>
        <v>0</v>
      </c>
      <c r="G69" s="266">
        <f t="shared" si="23"/>
        <v>0</v>
      </c>
      <c r="H69" s="266">
        <f t="shared" si="23"/>
        <v>0</v>
      </c>
      <c r="I69" s="266">
        <f t="shared" si="23"/>
        <v>0</v>
      </c>
      <c r="J69" s="266">
        <f t="shared" si="23"/>
        <v>0</v>
      </c>
      <c r="K69" s="266">
        <f t="shared" si="23"/>
        <v>0</v>
      </c>
      <c r="L69" s="266">
        <f t="shared" si="23"/>
        <v>0</v>
      </c>
      <c r="M69" s="266">
        <f t="shared" si="23"/>
        <v>0</v>
      </c>
      <c r="N69" s="266">
        <f t="shared" si="23"/>
        <v>0</v>
      </c>
      <c r="O69" s="266">
        <f t="shared" si="23"/>
        <v>0</v>
      </c>
      <c r="P69" s="266">
        <f t="shared" si="23"/>
        <v>0</v>
      </c>
      <c r="Q69" s="266">
        <f t="shared" si="23"/>
        <v>0</v>
      </c>
      <c r="R69" s="266">
        <f t="shared" si="23"/>
        <v>0</v>
      </c>
      <c r="S69" s="266">
        <f t="shared" si="23"/>
        <v>0</v>
      </c>
      <c r="T69" s="266">
        <f t="shared" si="23"/>
        <v>0</v>
      </c>
      <c r="U69" s="266">
        <f t="shared" si="23"/>
        <v>0</v>
      </c>
      <c r="V69" s="266">
        <f t="shared" si="23"/>
        <v>0</v>
      </c>
      <c r="W69" s="266">
        <f t="shared" si="23"/>
        <v>0</v>
      </c>
      <c r="X69" s="266">
        <f t="shared" si="23"/>
        <v>0</v>
      </c>
      <c r="Y69" s="266">
        <f t="shared" si="23"/>
        <v>12</v>
      </c>
      <c r="Z69" s="266">
        <f t="shared" si="23"/>
        <v>58</v>
      </c>
      <c r="AA69" s="266">
        <f t="shared" si="23"/>
        <v>92</v>
      </c>
      <c r="AB69" s="266">
        <f t="shared" si="23"/>
        <v>0</v>
      </c>
      <c r="AC69" s="266">
        <f t="shared" si="23"/>
        <v>0</v>
      </c>
      <c r="AD69" s="266">
        <f t="shared" si="23"/>
        <v>0</v>
      </c>
      <c r="AE69" s="266">
        <f t="shared" si="23"/>
        <v>0</v>
      </c>
      <c r="AF69" s="266">
        <f>AF8+AF60</f>
        <v>0</v>
      </c>
      <c r="AG69" s="266">
        <f>AG8+AG60</f>
        <v>0</v>
      </c>
    </row>
    <row r="70" spans="1:33">
      <c r="C70" s="71" t="s">
        <v>221</v>
      </c>
      <c r="E70" s="266">
        <f t="shared" si="23"/>
        <v>0</v>
      </c>
      <c r="F70" s="266">
        <f t="shared" si="23"/>
        <v>0</v>
      </c>
      <c r="G70" s="266">
        <f t="shared" si="23"/>
        <v>0</v>
      </c>
      <c r="H70" s="266">
        <f t="shared" si="23"/>
        <v>0</v>
      </c>
      <c r="I70" s="266">
        <f t="shared" si="23"/>
        <v>0</v>
      </c>
      <c r="J70" s="266">
        <f t="shared" si="23"/>
        <v>0</v>
      </c>
      <c r="K70" s="266">
        <f t="shared" si="23"/>
        <v>0</v>
      </c>
      <c r="L70" s="266">
        <f t="shared" si="23"/>
        <v>0</v>
      </c>
      <c r="M70" s="266">
        <f t="shared" si="23"/>
        <v>0</v>
      </c>
      <c r="N70" s="266">
        <f t="shared" si="23"/>
        <v>0</v>
      </c>
      <c r="O70" s="266">
        <f t="shared" si="23"/>
        <v>0</v>
      </c>
      <c r="P70" s="266">
        <f t="shared" si="23"/>
        <v>0</v>
      </c>
      <c r="Q70" s="266">
        <f t="shared" si="23"/>
        <v>0</v>
      </c>
      <c r="R70" s="266">
        <f t="shared" si="23"/>
        <v>0</v>
      </c>
      <c r="S70" s="266">
        <f t="shared" si="23"/>
        <v>0</v>
      </c>
      <c r="T70" s="266">
        <f t="shared" si="23"/>
        <v>0</v>
      </c>
      <c r="U70" s="266">
        <f t="shared" si="23"/>
        <v>0</v>
      </c>
      <c r="V70" s="266">
        <f t="shared" si="23"/>
        <v>0</v>
      </c>
      <c r="W70" s="266">
        <f t="shared" si="23"/>
        <v>0</v>
      </c>
      <c r="X70" s="266">
        <f t="shared" si="23"/>
        <v>0</v>
      </c>
      <c r="Y70" s="266">
        <f t="shared" si="23"/>
        <v>0</v>
      </c>
      <c r="Z70" s="266">
        <f t="shared" si="23"/>
        <v>0</v>
      </c>
      <c r="AA70" s="266">
        <f t="shared" si="23"/>
        <v>0</v>
      </c>
      <c r="AB70" s="266">
        <f t="shared" si="23"/>
        <v>0</v>
      </c>
      <c r="AC70" s="266">
        <f t="shared" si="23"/>
        <v>0</v>
      </c>
      <c r="AD70" s="266">
        <f t="shared" si="23"/>
        <v>0</v>
      </c>
      <c r="AE70" s="266">
        <f t="shared" si="23"/>
        <v>0</v>
      </c>
      <c r="AF70" s="266">
        <f t="shared" si="23"/>
        <v>0</v>
      </c>
      <c r="AG70" s="266">
        <f t="shared" ref="AG70" si="27">AG9+AG61</f>
        <v>0</v>
      </c>
    </row>
    <row r="71" spans="1:33">
      <c r="C71" s="71" t="s">
        <v>223</v>
      </c>
      <c r="E71" s="266">
        <f t="shared" si="23"/>
        <v>0</v>
      </c>
      <c r="F71" s="266">
        <f t="shared" si="23"/>
        <v>0</v>
      </c>
      <c r="G71" s="266">
        <f t="shared" si="23"/>
        <v>0</v>
      </c>
      <c r="H71" s="266">
        <f t="shared" si="23"/>
        <v>0</v>
      </c>
      <c r="I71" s="266">
        <f t="shared" si="23"/>
        <v>0</v>
      </c>
      <c r="J71" s="266">
        <f t="shared" si="23"/>
        <v>0</v>
      </c>
      <c r="K71" s="266">
        <f t="shared" si="23"/>
        <v>0</v>
      </c>
      <c r="L71" s="266">
        <f t="shared" si="23"/>
        <v>0</v>
      </c>
      <c r="M71" s="266">
        <f t="shared" si="23"/>
        <v>0</v>
      </c>
      <c r="N71" s="266">
        <f t="shared" si="23"/>
        <v>0</v>
      </c>
      <c r="O71" s="266">
        <f t="shared" si="23"/>
        <v>0</v>
      </c>
      <c r="P71" s="266">
        <f t="shared" si="23"/>
        <v>0</v>
      </c>
      <c r="Q71" s="266">
        <f t="shared" si="23"/>
        <v>0</v>
      </c>
      <c r="R71" s="266">
        <f t="shared" si="23"/>
        <v>0</v>
      </c>
      <c r="S71" s="266">
        <f t="shared" si="23"/>
        <v>0</v>
      </c>
      <c r="T71" s="266">
        <f t="shared" si="23"/>
        <v>0</v>
      </c>
      <c r="U71" s="266">
        <f t="shared" si="23"/>
        <v>0</v>
      </c>
      <c r="V71" s="266">
        <f t="shared" si="23"/>
        <v>0</v>
      </c>
      <c r="W71" s="266">
        <f t="shared" si="23"/>
        <v>0</v>
      </c>
      <c r="X71" s="266">
        <f t="shared" si="23"/>
        <v>0</v>
      </c>
      <c r="Y71" s="266">
        <f t="shared" si="23"/>
        <v>0</v>
      </c>
      <c r="Z71" s="266">
        <f t="shared" si="23"/>
        <v>0</v>
      </c>
      <c r="AA71" s="266">
        <f t="shared" si="23"/>
        <v>0</v>
      </c>
      <c r="AB71" s="266">
        <f t="shared" si="23"/>
        <v>0</v>
      </c>
      <c r="AC71" s="266">
        <f t="shared" si="23"/>
        <v>0</v>
      </c>
      <c r="AD71" s="266">
        <f t="shared" si="23"/>
        <v>0</v>
      </c>
      <c r="AE71" s="266">
        <f t="shared" si="23"/>
        <v>0</v>
      </c>
      <c r="AF71" s="266">
        <f t="shared" si="23"/>
        <v>0</v>
      </c>
      <c r="AG71" s="266">
        <f t="shared" ref="AG71" si="28">AG10+AG62</f>
        <v>0</v>
      </c>
    </row>
    <row r="72" spans="1:33">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row>
    <row r="73" spans="1:33">
      <c r="E73" s="12">
        <v>1990</v>
      </c>
      <c r="F73" s="12">
        <f>E73+1</f>
        <v>1991</v>
      </c>
      <c r="G73" s="12">
        <f t="shared" ref="G73:AG73" si="29">F73+1</f>
        <v>1992</v>
      </c>
      <c r="H73" s="12">
        <f t="shared" si="29"/>
        <v>1993</v>
      </c>
      <c r="I73" s="12">
        <f t="shared" si="29"/>
        <v>1994</v>
      </c>
      <c r="J73" s="12">
        <f t="shared" si="29"/>
        <v>1995</v>
      </c>
      <c r="K73" s="12">
        <f t="shared" si="29"/>
        <v>1996</v>
      </c>
      <c r="L73" s="12">
        <f t="shared" si="29"/>
        <v>1997</v>
      </c>
      <c r="M73" s="12">
        <f t="shared" si="29"/>
        <v>1998</v>
      </c>
      <c r="N73" s="12">
        <f t="shared" si="29"/>
        <v>1999</v>
      </c>
      <c r="O73" s="12">
        <f t="shared" si="29"/>
        <v>2000</v>
      </c>
      <c r="P73" s="12">
        <f t="shared" si="29"/>
        <v>2001</v>
      </c>
      <c r="Q73" s="12">
        <f t="shared" si="29"/>
        <v>2002</v>
      </c>
      <c r="R73" s="12">
        <f t="shared" si="29"/>
        <v>2003</v>
      </c>
      <c r="S73" s="12">
        <f t="shared" si="29"/>
        <v>2004</v>
      </c>
      <c r="T73" s="12">
        <f t="shared" si="29"/>
        <v>2005</v>
      </c>
      <c r="U73" s="12">
        <f t="shared" si="29"/>
        <v>2006</v>
      </c>
      <c r="V73" s="12">
        <f t="shared" si="29"/>
        <v>2007</v>
      </c>
      <c r="W73" s="12">
        <f t="shared" si="29"/>
        <v>2008</v>
      </c>
      <c r="X73" s="12">
        <f t="shared" si="29"/>
        <v>2009</v>
      </c>
      <c r="Y73" s="12">
        <f t="shared" si="29"/>
        <v>2010</v>
      </c>
      <c r="Z73" s="12">
        <f t="shared" si="29"/>
        <v>2011</v>
      </c>
      <c r="AA73" s="12">
        <f t="shared" si="29"/>
        <v>2012</v>
      </c>
      <c r="AB73" s="12">
        <f t="shared" si="29"/>
        <v>2013</v>
      </c>
      <c r="AC73" s="12">
        <f t="shared" si="29"/>
        <v>2014</v>
      </c>
      <c r="AD73" s="12">
        <f t="shared" si="29"/>
        <v>2015</v>
      </c>
      <c r="AE73" s="12">
        <f t="shared" si="29"/>
        <v>2016</v>
      </c>
      <c r="AF73" s="12">
        <f t="shared" si="29"/>
        <v>2017</v>
      </c>
      <c r="AG73" s="12">
        <f t="shared" si="29"/>
        <v>2018</v>
      </c>
    </row>
    <row r="74" spans="1:33">
      <c r="B74" t="s">
        <v>279</v>
      </c>
      <c r="E74" s="266">
        <f>SUM(E75:E77)</f>
        <v>0</v>
      </c>
      <c r="F74" s="266">
        <f t="shared" ref="F74:AG74" si="30">SUM(F75:F77)</f>
        <v>0</v>
      </c>
      <c r="G74" s="266">
        <f t="shared" si="30"/>
        <v>0</v>
      </c>
      <c r="H74" s="266">
        <f t="shared" si="30"/>
        <v>0</v>
      </c>
      <c r="I74" s="266">
        <f t="shared" si="30"/>
        <v>0</v>
      </c>
      <c r="J74" s="266">
        <f t="shared" si="30"/>
        <v>0</v>
      </c>
      <c r="K74" s="266">
        <f t="shared" si="30"/>
        <v>0</v>
      </c>
      <c r="L74" s="266">
        <f t="shared" si="30"/>
        <v>0</v>
      </c>
      <c r="M74" s="266">
        <f t="shared" si="30"/>
        <v>0</v>
      </c>
      <c r="N74" s="266">
        <f t="shared" si="30"/>
        <v>0</v>
      </c>
      <c r="O74" s="266">
        <f t="shared" si="30"/>
        <v>0</v>
      </c>
      <c r="P74" s="266">
        <f t="shared" si="30"/>
        <v>0</v>
      </c>
      <c r="Q74" s="266">
        <f t="shared" si="30"/>
        <v>0</v>
      </c>
      <c r="R74" s="266">
        <f t="shared" si="30"/>
        <v>0</v>
      </c>
      <c r="S74" s="266">
        <f t="shared" si="30"/>
        <v>0</v>
      </c>
      <c r="T74" s="266">
        <f t="shared" si="30"/>
        <v>0</v>
      </c>
      <c r="U74" s="266">
        <f t="shared" si="30"/>
        <v>0</v>
      </c>
      <c r="V74" s="266">
        <f t="shared" si="30"/>
        <v>0</v>
      </c>
      <c r="W74" s="266">
        <f t="shared" si="30"/>
        <v>0</v>
      </c>
      <c r="X74" s="266">
        <f t="shared" si="30"/>
        <v>0</v>
      </c>
      <c r="Y74" s="266">
        <f t="shared" si="30"/>
        <v>0</v>
      </c>
      <c r="Z74" s="266">
        <f t="shared" si="30"/>
        <v>0</v>
      </c>
      <c r="AA74" s="266">
        <f t="shared" si="30"/>
        <v>0</v>
      </c>
      <c r="AB74" s="266">
        <f t="shared" si="30"/>
        <v>0</v>
      </c>
      <c r="AC74" s="266">
        <f t="shared" si="30"/>
        <v>0</v>
      </c>
      <c r="AD74" s="266">
        <f t="shared" si="30"/>
        <v>0</v>
      </c>
      <c r="AE74" s="266">
        <f t="shared" si="30"/>
        <v>0</v>
      </c>
      <c r="AF74" s="266">
        <f t="shared" si="30"/>
        <v>0</v>
      </c>
      <c r="AG74" s="266">
        <f t="shared" si="30"/>
        <v>0</v>
      </c>
    </row>
    <row r="75" spans="1:33">
      <c r="A75" t="s">
        <v>280</v>
      </c>
      <c r="C75" s="71" t="s">
        <v>281</v>
      </c>
      <c r="E75" s="266">
        <f>Industry!E11</f>
        <v>0</v>
      </c>
      <c r="F75" s="266">
        <f>Industry!F11</f>
        <v>0</v>
      </c>
      <c r="G75" s="266">
        <f>Industry!G11</f>
        <v>0</v>
      </c>
      <c r="H75" s="266">
        <f>Industry!H11</f>
        <v>0</v>
      </c>
      <c r="I75" s="266">
        <f>Industry!I11</f>
        <v>0</v>
      </c>
      <c r="J75" s="266">
        <f>Industry!J11</f>
        <v>0</v>
      </c>
      <c r="K75" s="266">
        <f>Industry!K11</f>
        <v>0</v>
      </c>
      <c r="L75" s="266">
        <f>Industry!L11</f>
        <v>0</v>
      </c>
      <c r="M75" s="266">
        <f>Industry!M11</f>
        <v>0</v>
      </c>
      <c r="N75" s="266">
        <f>Industry!N11</f>
        <v>0</v>
      </c>
      <c r="O75" s="266">
        <f>Industry!O11</f>
        <v>0</v>
      </c>
      <c r="P75" s="266">
        <f>Industry!P11</f>
        <v>0</v>
      </c>
      <c r="Q75" s="266">
        <f>Industry!Q11</f>
        <v>0</v>
      </c>
      <c r="R75" s="266">
        <f>Industry!R11</f>
        <v>0</v>
      </c>
      <c r="S75" s="266">
        <f>Industry!S11</f>
        <v>0</v>
      </c>
      <c r="T75" s="266">
        <f>Industry!T11</f>
        <v>0</v>
      </c>
      <c r="U75" s="266">
        <f>Industry!U11</f>
        <v>0</v>
      </c>
      <c r="V75" s="266">
        <f>Industry!V11</f>
        <v>0</v>
      </c>
      <c r="W75" s="266">
        <f>Industry!W11</f>
        <v>0</v>
      </c>
      <c r="X75" s="266">
        <f>Industry!X11</f>
        <v>0</v>
      </c>
      <c r="Y75" s="266">
        <f>Industry!Y11</f>
        <v>0</v>
      </c>
      <c r="Z75" s="266">
        <f>Industry!Z11</f>
        <v>0</v>
      </c>
      <c r="AA75" s="266">
        <f>Industry!AA11</f>
        <v>0</v>
      </c>
      <c r="AB75" s="266">
        <f>Industry!AB11</f>
        <v>0</v>
      </c>
      <c r="AC75" s="266">
        <f>Industry!AC11</f>
        <v>0</v>
      </c>
      <c r="AD75" s="266">
        <f>Industry!AD11</f>
        <v>0</v>
      </c>
      <c r="AE75" s="266">
        <f>Industry!AE11</f>
        <v>0</v>
      </c>
      <c r="AF75" s="266">
        <f>Industry!AF11</f>
        <v>0</v>
      </c>
      <c r="AG75" s="266">
        <f>Industry!AG11</f>
        <v>0</v>
      </c>
    </row>
    <row r="76" spans="1:33">
      <c r="A76" t="s">
        <v>282</v>
      </c>
      <c r="C76" s="71" t="s">
        <v>283</v>
      </c>
      <c r="E76" s="266">
        <f>Industry!E67</f>
        <v>0</v>
      </c>
      <c r="F76" s="266">
        <f>Industry!F67</f>
        <v>0</v>
      </c>
      <c r="G76" s="266">
        <f>Industry!G67</f>
        <v>0</v>
      </c>
      <c r="H76" s="266">
        <f>Industry!H67</f>
        <v>0</v>
      </c>
      <c r="I76" s="266">
        <f>Industry!I67</f>
        <v>0</v>
      </c>
      <c r="J76" s="266">
        <f>Industry!J67</f>
        <v>0</v>
      </c>
      <c r="K76" s="266">
        <f>Industry!K67</f>
        <v>0</v>
      </c>
      <c r="L76" s="266">
        <f>Industry!L67</f>
        <v>0</v>
      </c>
      <c r="M76" s="266">
        <f>Industry!M67</f>
        <v>0</v>
      </c>
      <c r="N76" s="266">
        <f>Industry!N67</f>
        <v>0</v>
      </c>
      <c r="O76" s="266">
        <f>Industry!O67</f>
        <v>0</v>
      </c>
      <c r="P76" s="266">
        <f>Industry!P67</f>
        <v>0</v>
      </c>
      <c r="Q76" s="266">
        <f>Industry!Q67</f>
        <v>0</v>
      </c>
      <c r="R76" s="266">
        <f>Industry!R67</f>
        <v>0</v>
      </c>
      <c r="S76" s="266">
        <f>Industry!S67</f>
        <v>0</v>
      </c>
      <c r="T76" s="266">
        <f>Industry!T67</f>
        <v>0</v>
      </c>
      <c r="U76" s="266">
        <f>Industry!U67</f>
        <v>0</v>
      </c>
      <c r="V76" s="266">
        <f>Industry!V67</f>
        <v>0</v>
      </c>
      <c r="W76" s="266">
        <f>Industry!W67</f>
        <v>0</v>
      </c>
      <c r="X76" s="266">
        <f>Industry!X67</f>
        <v>0</v>
      </c>
      <c r="Y76" s="266">
        <f>Industry!Y67</f>
        <v>0</v>
      </c>
      <c r="Z76" s="266">
        <f>Industry!Z67</f>
        <v>0</v>
      </c>
      <c r="AA76" s="266">
        <f>Industry!AA67</f>
        <v>0</v>
      </c>
      <c r="AB76" s="266">
        <f>Industry!AB67</f>
        <v>0</v>
      </c>
      <c r="AC76" s="266">
        <f>Industry!AC67</f>
        <v>0</v>
      </c>
      <c r="AD76" s="266">
        <f>Industry!AD67</f>
        <v>0</v>
      </c>
      <c r="AE76" s="266">
        <f>Industry!AE67</f>
        <v>0</v>
      </c>
      <c r="AF76" s="266">
        <f>Industry!AF67</f>
        <v>0</v>
      </c>
      <c r="AG76" s="266">
        <f>Industry!AG67</f>
        <v>0</v>
      </c>
    </row>
    <row r="77" spans="1:33">
      <c r="A77" t="s">
        <v>284</v>
      </c>
      <c r="C77" s="71" t="s">
        <v>285</v>
      </c>
      <c r="E77" s="266">
        <f>Industry!E107</f>
        <v>0</v>
      </c>
      <c r="F77" s="266">
        <f>Industry!F107</f>
        <v>0</v>
      </c>
      <c r="G77" s="266">
        <f>Industry!G107</f>
        <v>0</v>
      </c>
      <c r="H77" s="266">
        <f>Industry!H107</f>
        <v>0</v>
      </c>
      <c r="I77" s="266">
        <f>Industry!I107</f>
        <v>0</v>
      </c>
      <c r="J77" s="266">
        <f>Industry!J107</f>
        <v>0</v>
      </c>
      <c r="K77" s="266">
        <f>Industry!K107</f>
        <v>0</v>
      </c>
      <c r="L77" s="266">
        <f>Industry!L107</f>
        <v>0</v>
      </c>
      <c r="M77" s="266">
        <f>Industry!M107</f>
        <v>0</v>
      </c>
      <c r="N77" s="266">
        <f>Industry!N107</f>
        <v>0</v>
      </c>
      <c r="O77" s="266">
        <f>Industry!O107</f>
        <v>0</v>
      </c>
      <c r="P77" s="266">
        <f>Industry!P107</f>
        <v>0</v>
      </c>
      <c r="Q77" s="266">
        <f>Industry!Q107</f>
        <v>0</v>
      </c>
      <c r="R77" s="266">
        <f>Industry!R107</f>
        <v>0</v>
      </c>
      <c r="S77" s="266">
        <f>Industry!S107</f>
        <v>0</v>
      </c>
      <c r="T77" s="266">
        <f>Industry!T107</f>
        <v>0</v>
      </c>
      <c r="U77" s="266">
        <f>Industry!U107</f>
        <v>0</v>
      </c>
      <c r="V77" s="266">
        <f>Industry!V107</f>
        <v>0</v>
      </c>
      <c r="W77" s="266">
        <f>Industry!W107</f>
        <v>0</v>
      </c>
      <c r="X77" s="266">
        <f>Industry!X107</f>
        <v>0</v>
      </c>
      <c r="Y77" s="266">
        <f>Industry!Y107</f>
        <v>0</v>
      </c>
      <c r="Z77" s="266">
        <f>Industry!Z107</f>
        <v>0</v>
      </c>
      <c r="AA77" s="266">
        <f>Industry!AA107</f>
        <v>0</v>
      </c>
      <c r="AB77" s="266">
        <f>Industry!AB107</f>
        <v>0</v>
      </c>
      <c r="AC77" s="266">
        <f>Industry!AC107</f>
        <v>0</v>
      </c>
      <c r="AD77" s="266">
        <f>Industry!AD107</f>
        <v>0</v>
      </c>
      <c r="AE77" s="266">
        <f>Industry!AE107</f>
        <v>0</v>
      </c>
      <c r="AF77" s="266">
        <f>Industry!AF107</f>
        <v>0</v>
      </c>
      <c r="AG77" s="266">
        <f>Industry!AG107</f>
        <v>0</v>
      </c>
    </row>
    <row r="78" spans="1:33">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row>
    <row r="79" spans="1:33">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row>
    <row r="80" spans="1:33">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row>
    <row r="81" spans="5:32">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row>
    <row r="82" spans="5:32">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row>
    <row r="83" spans="5:32">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row>
    <row r="84" spans="5:32">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row>
    <row r="85" spans="5:32">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row>
    <row r="86" spans="5:32">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row>
    <row r="87" spans="5:32">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row>
    <row r="88" spans="5:32">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row>
    <row r="89" spans="5:32">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row>
    <row r="90" spans="5:32">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row>
    <row r="91" spans="5:32">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row>
    <row r="92" spans="5:32">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row>
    <row r="93" spans="5:32">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row>
    <row r="94" spans="5:32">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row>
    <row r="95" spans="5:32">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row>
    <row r="96" spans="5:32">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row>
    <row r="97" spans="5:32">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row>
    <row r="98" spans="5:32">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row>
    <row r="99" spans="5:32">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row>
    <row r="100" spans="5:32">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row>
    <row r="101" spans="5:32">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row>
    <row r="102" spans="5:32">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row>
    <row r="103" spans="5:32">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row>
    <row r="104" spans="5:32">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row>
    <row r="105" spans="5:32">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row>
    <row r="106" spans="5:32">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row>
    <row r="107" spans="5:32">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row>
    <row r="108" spans="5:32">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row>
    <row r="109" spans="5:32">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row>
    <row r="110" spans="5:32">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row>
    <row r="111" spans="5:32">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row>
    <row r="112" spans="5:32">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row>
    <row r="113" spans="5:32">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row>
    <row r="114" spans="5:32">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row>
    <row r="115" spans="5:32">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row>
    <row r="116" spans="5:32">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row>
    <row r="117" spans="5:32">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row>
    <row r="118" spans="5:32">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row>
    <row r="119" spans="5:32">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row>
    <row r="120" spans="5:32">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row>
    <row r="121" spans="5:32">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row>
    <row r="122" spans="5:32">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row>
    <row r="123" spans="5:32">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row>
    <row r="124" spans="5:32">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row>
    <row r="125" spans="5:32">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row>
    <row r="126" spans="5:32">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row>
    <row r="127" spans="5:32">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row>
    <row r="128" spans="5:32">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row>
    <row r="129" spans="5:32">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row>
    <row r="130" spans="5:32">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row>
    <row r="131" spans="5:32">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row>
    <row r="132" spans="5:32">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row>
    <row r="133" spans="5:32">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row>
    <row r="134" spans="5:32">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row>
    <row r="135" spans="5:32">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row>
    <row r="136" spans="5:32">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row>
    <row r="137" spans="5:32">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row>
    <row r="138" spans="5:32">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row>
    <row r="139" spans="5:32">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row>
    <row r="140" spans="5:32">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row>
    <row r="141" spans="5:32">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row>
    <row r="142" spans="5:32">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row>
    <row r="143" spans="5:32">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row>
    <row r="144" spans="5:32">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row>
    <row r="145" spans="5:32">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row>
    <row r="146" spans="5:32">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row>
    <row r="147" spans="5:32">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row>
    <row r="148" spans="5:32">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row>
    <row r="149" spans="5:32">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row>
    <row r="150" spans="5:32">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row>
    <row r="151" spans="5:32">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row>
    <row r="152" spans="5:32">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row>
    <row r="153" spans="5:32">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row>
    <row r="154" spans="5:32">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row>
    <row r="155" spans="5:32">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row>
    <row r="156" spans="5:32">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row>
    <row r="157" spans="5:32">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row>
    <row r="158" spans="5:32">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66"/>
      <c r="AE158" s="266"/>
      <c r="AF158" s="266"/>
    </row>
    <row r="159" spans="5:32">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row>
    <row r="160" spans="5:32">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row>
    <row r="161" spans="5:32">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row>
    <row r="162" spans="5:32">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row>
    <row r="163" spans="5:32">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row>
    <row r="164" spans="5:32">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row>
    <row r="165" spans="5:32">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row>
    <row r="166" spans="5:32">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row>
    <row r="167" spans="5:32">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row>
    <row r="168" spans="5:32">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row>
    <row r="169" spans="5:32">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row>
    <row r="170" spans="5:32">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row>
    <row r="171" spans="5:32">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row>
    <row r="172" spans="5:32">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row>
    <row r="173" spans="5:32">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row>
    <row r="174" spans="5:32">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row>
    <row r="175" spans="5:32">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row>
    <row r="176" spans="5:32">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66"/>
      <c r="AE176" s="266"/>
      <c r="AF176" s="266"/>
    </row>
    <row r="177" spans="5:32">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row>
    <row r="178" spans="5:32">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row>
    <row r="179" spans="5:32">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row>
    <row r="180" spans="5:32">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row>
    <row r="181" spans="5:32">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row>
    <row r="182" spans="5:32">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row>
    <row r="183" spans="5:32">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row>
    <row r="184" spans="5:32">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row>
    <row r="185" spans="5:32">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row>
    <row r="186" spans="5:32">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c r="AC186" s="266"/>
      <c r="AD186" s="266"/>
      <c r="AE186" s="266"/>
      <c r="AF186" s="266"/>
    </row>
    <row r="187" spans="5:32">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row>
    <row r="188" spans="5:32">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row>
    <row r="189" spans="5:32">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row>
    <row r="190" spans="5:32">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row>
    <row r="191" spans="5:32">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row>
    <row r="192" spans="5:32">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row>
    <row r="193" spans="5:32">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row>
    <row r="194" spans="5:32">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row>
    <row r="195" spans="5:32">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row>
    <row r="196" spans="5:32">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row>
    <row r="197" spans="5:32">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row>
    <row r="198" spans="5:32">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row>
    <row r="199" spans="5:32">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row>
    <row r="200" spans="5:32">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row>
    <row r="201" spans="5:32">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row>
    <row r="202" spans="5:32">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row>
    <row r="203" spans="5:32">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row>
    <row r="204" spans="5:32">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row>
    <row r="205" spans="5:32">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row>
    <row r="206" spans="5:32">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c r="AE206" s="266"/>
      <c r="AF206" s="266"/>
    </row>
    <row r="207" spans="5:32">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c r="AC207" s="266"/>
      <c r="AD207" s="266"/>
      <c r="AE207" s="266"/>
      <c r="AF207" s="266"/>
    </row>
    <row r="208" spans="5:32">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c r="AA208" s="266"/>
      <c r="AB208" s="266"/>
      <c r="AC208" s="266"/>
      <c r="AD208" s="266"/>
      <c r="AE208" s="266"/>
      <c r="AF208" s="266"/>
    </row>
    <row r="209" spans="5:32">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c r="AA209" s="266"/>
      <c r="AB209" s="266"/>
      <c r="AC209" s="266"/>
      <c r="AD209" s="266"/>
      <c r="AE209" s="266"/>
      <c r="AF209" s="266"/>
    </row>
    <row r="210" spans="5:32">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c r="AE210" s="266"/>
      <c r="AF210" s="266"/>
    </row>
    <row r="211" spans="5:32">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c r="AE211" s="266"/>
      <c r="AF211" s="266"/>
    </row>
    <row r="212" spans="5:32">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266"/>
      <c r="AF212" s="266"/>
    </row>
    <row r="213" spans="5:32">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6"/>
      <c r="AC213" s="266"/>
      <c r="AD213" s="266"/>
      <c r="AE213" s="266"/>
      <c r="AF213" s="266"/>
    </row>
    <row r="214" spans="5:32">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row>
    <row r="215" spans="5:32">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c r="AA215" s="266"/>
      <c r="AB215" s="266"/>
      <c r="AC215" s="266"/>
      <c r="AD215" s="266"/>
      <c r="AE215" s="266"/>
      <c r="AF215" s="266"/>
    </row>
    <row r="216" spans="5:32">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c r="AA216" s="266"/>
      <c r="AB216" s="266"/>
      <c r="AC216" s="266"/>
      <c r="AD216" s="266"/>
      <c r="AE216" s="266"/>
      <c r="AF216" s="266"/>
    </row>
    <row r="217" spans="5:32">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c r="AA217" s="266"/>
      <c r="AB217" s="266"/>
      <c r="AC217" s="266"/>
      <c r="AD217" s="266"/>
      <c r="AE217" s="266"/>
      <c r="AF217" s="266"/>
    </row>
    <row r="218" spans="5:32">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c r="AA218" s="266"/>
      <c r="AB218" s="266"/>
      <c r="AC218" s="266"/>
      <c r="AD218" s="266"/>
      <c r="AE218" s="266"/>
      <c r="AF218" s="266"/>
    </row>
    <row r="219" spans="5:32">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266"/>
      <c r="AB219" s="266"/>
      <c r="AC219" s="266"/>
      <c r="AD219" s="266"/>
      <c r="AE219" s="266"/>
      <c r="AF219" s="266"/>
    </row>
    <row r="220" spans="5:32">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266"/>
      <c r="AB220" s="266"/>
      <c r="AC220" s="266"/>
      <c r="AD220" s="266"/>
      <c r="AE220" s="266"/>
      <c r="AF220" s="266"/>
    </row>
    <row r="221" spans="5:32">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row>
    <row r="222" spans="5:32">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row>
    <row r="223" spans="5:32">
      <c r="E223" s="266"/>
      <c r="F223" s="266"/>
      <c r="G223" s="266"/>
      <c r="H223" s="266"/>
      <c r="I223" s="266"/>
      <c r="J223" s="266"/>
      <c r="K223" s="266"/>
      <c r="L223" s="266"/>
      <c r="M223" s="266"/>
      <c r="N223" s="266"/>
      <c r="O223" s="266"/>
      <c r="P223" s="266"/>
      <c r="Q223" s="266"/>
      <c r="R223" s="266"/>
      <c r="S223" s="266"/>
      <c r="T223" s="266"/>
      <c r="U223" s="266"/>
      <c r="V223" s="266"/>
      <c r="W223" s="266"/>
      <c r="X223" s="266"/>
      <c r="Y223" s="266"/>
      <c r="Z223" s="266"/>
      <c r="AA223" s="266"/>
      <c r="AB223" s="266"/>
      <c r="AC223" s="266"/>
      <c r="AD223" s="266"/>
      <c r="AE223" s="266"/>
      <c r="AF223" s="266"/>
    </row>
    <row r="224" spans="5:32">
      <c r="E224" s="266"/>
      <c r="F224" s="266"/>
      <c r="G224" s="266"/>
      <c r="H224" s="266"/>
      <c r="I224" s="266"/>
      <c r="J224" s="266"/>
      <c r="K224" s="266"/>
      <c r="L224" s="266"/>
      <c r="M224" s="266"/>
      <c r="N224" s="266"/>
      <c r="O224" s="266"/>
      <c r="P224" s="266"/>
      <c r="Q224" s="266"/>
      <c r="R224" s="266"/>
      <c r="S224" s="266"/>
      <c r="T224" s="266"/>
      <c r="U224" s="266"/>
      <c r="V224" s="266"/>
      <c r="W224" s="266"/>
      <c r="X224" s="266"/>
      <c r="Y224" s="266"/>
      <c r="Z224" s="266"/>
      <c r="AA224" s="266"/>
      <c r="AB224" s="266"/>
      <c r="AC224" s="266"/>
      <c r="AD224" s="266"/>
      <c r="AE224" s="266"/>
      <c r="AF224" s="266"/>
    </row>
    <row r="225" spans="5:32">
      <c r="E225" s="266"/>
      <c r="F225" s="266"/>
      <c r="G225" s="266"/>
      <c r="H225" s="266"/>
      <c r="I225" s="266"/>
      <c r="J225" s="266"/>
      <c r="K225" s="266"/>
      <c r="L225" s="266"/>
      <c r="M225" s="266"/>
      <c r="N225" s="266"/>
      <c r="O225" s="266"/>
      <c r="P225" s="266"/>
      <c r="Q225" s="266"/>
      <c r="R225" s="266"/>
      <c r="S225" s="266"/>
      <c r="T225" s="266"/>
      <c r="U225" s="266"/>
      <c r="V225" s="266"/>
      <c r="W225" s="266"/>
      <c r="X225" s="266"/>
      <c r="Y225" s="266"/>
      <c r="Z225" s="266"/>
      <c r="AA225" s="266"/>
      <c r="AB225" s="266"/>
      <c r="AC225" s="266"/>
      <c r="AD225" s="266"/>
      <c r="AE225" s="266"/>
      <c r="AF225" s="266"/>
    </row>
    <row r="226" spans="5:32">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c r="AA226" s="266"/>
      <c r="AB226" s="266"/>
      <c r="AC226" s="266"/>
      <c r="AD226" s="266"/>
      <c r="AE226" s="266"/>
      <c r="AF226" s="266"/>
    </row>
    <row r="227" spans="5:32">
      <c r="E227" s="266"/>
      <c r="F227" s="266"/>
      <c r="G227" s="266"/>
      <c r="H227" s="266"/>
      <c r="I227" s="266"/>
      <c r="J227" s="266"/>
      <c r="K227" s="266"/>
      <c r="L227" s="266"/>
      <c r="M227" s="266"/>
      <c r="N227" s="266"/>
      <c r="O227" s="266"/>
      <c r="P227" s="266"/>
      <c r="Q227" s="266"/>
      <c r="R227" s="266"/>
      <c r="S227" s="266"/>
      <c r="T227" s="266"/>
      <c r="U227" s="266"/>
      <c r="V227" s="266"/>
      <c r="W227" s="266"/>
      <c r="X227" s="266"/>
      <c r="Y227" s="266"/>
      <c r="Z227" s="266"/>
      <c r="AA227" s="266"/>
      <c r="AB227" s="266"/>
      <c r="AC227" s="266"/>
      <c r="AD227" s="266"/>
      <c r="AE227" s="266"/>
      <c r="AF227" s="266"/>
    </row>
    <row r="228" spans="5:32">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c r="AA228" s="266"/>
      <c r="AB228" s="266"/>
      <c r="AC228" s="266"/>
      <c r="AD228" s="266"/>
      <c r="AE228" s="266"/>
      <c r="AF228" s="266"/>
    </row>
    <row r="229" spans="5:32">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c r="AA229" s="266"/>
      <c r="AB229" s="266"/>
      <c r="AC229" s="266"/>
      <c r="AD229" s="266"/>
      <c r="AE229" s="266"/>
      <c r="AF229" s="266"/>
    </row>
    <row r="230" spans="5:32">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266"/>
      <c r="AB230" s="266"/>
      <c r="AC230" s="266"/>
      <c r="AD230" s="266"/>
      <c r="AE230" s="266"/>
      <c r="AF230" s="266"/>
    </row>
    <row r="231" spans="5:32">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266"/>
      <c r="AB231" s="266"/>
      <c r="AC231" s="266"/>
      <c r="AD231" s="266"/>
      <c r="AE231" s="266"/>
      <c r="AF231" s="266"/>
    </row>
    <row r="232" spans="5:32">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c r="AA232" s="266"/>
      <c r="AB232" s="266"/>
      <c r="AC232" s="266"/>
      <c r="AD232" s="266"/>
      <c r="AE232" s="266"/>
      <c r="AF232" s="266"/>
    </row>
    <row r="233" spans="5:32">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6"/>
      <c r="AD233" s="266"/>
      <c r="AE233" s="266"/>
      <c r="AF233" s="266"/>
    </row>
    <row r="234" spans="5:32">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row>
    <row r="235" spans="5:32">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6"/>
      <c r="AE235" s="266"/>
      <c r="AF235" s="266"/>
    </row>
    <row r="236" spans="5:32">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row>
    <row r="237" spans="5:32">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row>
    <row r="238" spans="5:32">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c r="AA238" s="266"/>
      <c r="AB238" s="266"/>
      <c r="AC238" s="266"/>
      <c r="AD238" s="266"/>
      <c r="AE238" s="266"/>
      <c r="AF238" s="266"/>
    </row>
    <row r="239" spans="5:32">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c r="AB239" s="266"/>
      <c r="AC239" s="266"/>
      <c r="AD239" s="266"/>
      <c r="AE239" s="266"/>
      <c r="AF239" s="266"/>
    </row>
    <row r="240" spans="5:32">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6"/>
      <c r="AE240" s="266"/>
      <c r="AF240" s="266"/>
    </row>
    <row r="241" spans="5:32">
      <c r="E241" s="266"/>
      <c r="F241" s="266"/>
      <c r="G241" s="266"/>
      <c r="H241" s="266"/>
      <c r="I241" s="266"/>
      <c r="J241" s="266"/>
      <c r="K241" s="266"/>
      <c r="L241" s="266"/>
      <c r="M241" s="266"/>
      <c r="N241" s="266"/>
      <c r="O241" s="266"/>
      <c r="P241" s="266"/>
      <c r="Q241" s="266"/>
      <c r="R241" s="266"/>
      <c r="S241" s="266"/>
      <c r="T241" s="266"/>
      <c r="U241" s="266"/>
      <c r="V241" s="266"/>
      <c r="W241" s="266"/>
      <c r="X241" s="266"/>
      <c r="Y241" s="266"/>
      <c r="Z241" s="266"/>
      <c r="AA241" s="266"/>
      <c r="AB241" s="266"/>
      <c r="AC241" s="266"/>
      <c r="AD241" s="266"/>
      <c r="AE241" s="266"/>
      <c r="AF241" s="266"/>
    </row>
    <row r="242" spans="5:32">
      <c r="E242" s="266"/>
      <c r="F242" s="266"/>
      <c r="G242" s="266"/>
      <c r="H242" s="266"/>
      <c r="I242" s="266"/>
      <c r="J242" s="266"/>
      <c r="K242" s="266"/>
      <c r="L242" s="266"/>
      <c r="M242" s="266"/>
      <c r="N242" s="266"/>
      <c r="O242" s="266"/>
      <c r="P242" s="266"/>
      <c r="Q242" s="266"/>
      <c r="R242" s="266"/>
      <c r="S242" s="266"/>
      <c r="T242" s="266"/>
      <c r="U242" s="266"/>
      <c r="V242" s="266"/>
      <c r="W242" s="266"/>
      <c r="X242" s="266"/>
      <c r="Y242" s="266"/>
      <c r="Z242" s="266"/>
      <c r="AA242" s="266"/>
      <c r="AB242" s="266"/>
      <c r="AC242" s="266"/>
      <c r="AD242" s="266"/>
      <c r="AE242" s="266"/>
      <c r="AF242" s="266"/>
    </row>
    <row r="243" spans="5:32">
      <c r="E243" s="266"/>
      <c r="F243" s="266"/>
      <c r="G243" s="266"/>
      <c r="H243" s="266"/>
      <c r="I243" s="266"/>
      <c r="J243" s="266"/>
      <c r="K243" s="266"/>
      <c r="L243" s="266"/>
      <c r="M243" s="266"/>
      <c r="N243" s="266"/>
      <c r="O243" s="266"/>
      <c r="P243" s="266"/>
      <c r="Q243" s="266"/>
      <c r="R243" s="266"/>
      <c r="S243" s="266"/>
      <c r="T243" s="266"/>
      <c r="U243" s="266"/>
      <c r="V243" s="266"/>
      <c r="W243" s="266"/>
      <c r="X243" s="266"/>
      <c r="Y243" s="266"/>
      <c r="Z243" s="266"/>
      <c r="AA243" s="266"/>
      <c r="AB243" s="266"/>
      <c r="AC243" s="266"/>
      <c r="AD243" s="266"/>
      <c r="AE243" s="266"/>
      <c r="AF243" s="266"/>
    </row>
    <row r="244" spans="5:32">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c r="AA244" s="266"/>
      <c r="AB244" s="266"/>
      <c r="AC244" s="266"/>
      <c r="AD244" s="266"/>
      <c r="AE244" s="266"/>
      <c r="AF244" s="266"/>
    </row>
    <row r="245" spans="5:32">
      <c r="E245" s="266"/>
      <c r="F245" s="266"/>
      <c r="G245" s="266"/>
      <c r="H245" s="266"/>
      <c r="I245" s="266"/>
      <c r="J245" s="266"/>
      <c r="K245" s="266"/>
      <c r="L245" s="266"/>
      <c r="M245" s="266"/>
      <c r="N245" s="266"/>
      <c r="O245" s="266"/>
      <c r="P245" s="266"/>
      <c r="Q245" s="266"/>
      <c r="R245" s="266"/>
      <c r="S245" s="266"/>
      <c r="T245" s="266"/>
      <c r="U245" s="266"/>
      <c r="V245" s="266"/>
      <c r="W245" s="266"/>
      <c r="X245" s="266"/>
      <c r="Y245" s="266"/>
      <c r="Z245" s="266"/>
      <c r="AA245" s="266"/>
      <c r="AB245" s="266"/>
      <c r="AC245" s="266"/>
      <c r="AD245" s="266"/>
      <c r="AE245" s="266"/>
      <c r="AF245" s="266"/>
    </row>
    <row r="246" spans="5:32">
      <c r="E246" s="266"/>
      <c r="F246" s="266"/>
      <c r="G246" s="266"/>
      <c r="H246" s="266"/>
      <c r="I246" s="266"/>
      <c r="J246" s="266"/>
      <c r="K246" s="266"/>
      <c r="L246" s="266"/>
      <c r="M246" s="266"/>
      <c r="N246" s="266"/>
      <c r="O246" s="266"/>
      <c r="P246" s="266"/>
      <c r="Q246" s="266"/>
      <c r="R246" s="266"/>
      <c r="S246" s="266"/>
      <c r="T246" s="266"/>
      <c r="U246" s="266"/>
      <c r="V246" s="266"/>
      <c r="W246" s="266"/>
      <c r="X246" s="266"/>
      <c r="Y246" s="266"/>
      <c r="Z246" s="266"/>
      <c r="AA246" s="266"/>
      <c r="AB246" s="266"/>
      <c r="AC246" s="266"/>
      <c r="AD246" s="266"/>
      <c r="AE246" s="266"/>
      <c r="AF246" s="266"/>
    </row>
    <row r="247" spans="5:32">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c r="AA247" s="266"/>
      <c r="AB247" s="266"/>
      <c r="AC247" s="266"/>
      <c r="AD247" s="266"/>
      <c r="AE247" s="266"/>
      <c r="AF247" s="266"/>
    </row>
    <row r="248" spans="5:32">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66"/>
      <c r="AD248" s="266"/>
      <c r="AE248" s="266"/>
      <c r="AF248" s="266"/>
    </row>
    <row r="249" spans="5:32">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row>
    <row r="250" spans="5:32">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row>
    <row r="251" spans="5:32">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row>
    <row r="252" spans="5:32">
      <c r="E252" s="266"/>
      <c r="F252" s="266"/>
      <c r="G252" s="266"/>
      <c r="H252" s="266"/>
      <c r="I252" s="266"/>
      <c r="J252" s="266"/>
      <c r="K252" s="266"/>
      <c r="L252" s="266"/>
      <c r="M252" s="266"/>
      <c r="N252" s="266"/>
      <c r="O252" s="266"/>
      <c r="P252" s="266"/>
      <c r="Q252" s="266"/>
      <c r="R252" s="266"/>
      <c r="S252" s="266"/>
      <c r="T252" s="266"/>
      <c r="U252" s="266"/>
      <c r="V252" s="266"/>
      <c r="W252" s="266"/>
      <c r="X252" s="266"/>
      <c r="Y252" s="266"/>
      <c r="Z252" s="266"/>
      <c r="AA252" s="266"/>
      <c r="AB252" s="266"/>
      <c r="AC252" s="266"/>
      <c r="AD252" s="266"/>
      <c r="AE252" s="266"/>
      <c r="AF252" s="266"/>
    </row>
    <row r="253" spans="5:32">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6"/>
      <c r="AC253" s="266"/>
      <c r="AD253" s="266"/>
      <c r="AE253" s="266"/>
      <c r="AF253" s="266"/>
    </row>
    <row r="254" spans="5:32">
      <c r="E254" s="266"/>
      <c r="F254" s="266"/>
      <c r="G254" s="266"/>
      <c r="H254" s="266"/>
      <c r="I254" s="266"/>
      <c r="J254" s="266"/>
      <c r="K254" s="266"/>
      <c r="L254" s="266"/>
      <c r="M254" s="266"/>
      <c r="N254" s="266"/>
      <c r="O254" s="266"/>
      <c r="P254" s="266"/>
      <c r="Q254" s="266"/>
      <c r="R254" s="266"/>
      <c r="S254" s="266"/>
      <c r="T254" s="266"/>
      <c r="U254" s="266"/>
      <c r="V254" s="266"/>
      <c r="W254" s="266"/>
      <c r="X254" s="266"/>
      <c r="Y254" s="266"/>
      <c r="Z254" s="266"/>
      <c r="AA254" s="266"/>
      <c r="AB254" s="266"/>
      <c r="AC254" s="266"/>
      <c r="AD254" s="266"/>
      <c r="AE254" s="266"/>
      <c r="AF254" s="266"/>
    </row>
    <row r="255" spans="5:32">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c r="AA255" s="266"/>
      <c r="AB255" s="266"/>
      <c r="AC255" s="266"/>
      <c r="AD255" s="266"/>
      <c r="AE255" s="266"/>
      <c r="AF255" s="266"/>
    </row>
    <row r="256" spans="5:32">
      <c r="E256" s="266"/>
      <c r="F256" s="266"/>
      <c r="G256" s="266"/>
      <c r="H256" s="266"/>
      <c r="I256" s="266"/>
      <c r="J256" s="266"/>
      <c r="K256" s="266"/>
      <c r="L256" s="266"/>
      <c r="M256" s="266"/>
      <c r="N256" s="266"/>
      <c r="O256" s="266"/>
      <c r="P256" s="266"/>
      <c r="Q256" s="266"/>
      <c r="R256" s="266"/>
      <c r="S256" s="266"/>
      <c r="T256" s="266"/>
      <c r="U256" s="266"/>
      <c r="V256" s="266"/>
      <c r="W256" s="266"/>
      <c r="X256" s="266"/>
      <c r="Y256" s="266"/>
      <c r="Z256" s="266"/>
      <c r="AA256" s="266"/>
      <c r="AB256" s="266"/>
      <c r="AC256" s="266"/>
      <c r="AD256" s="266"/>
      <c r="AE256" s="266"/>
      <c r="AF256" s="266"/>
    </row>
    <row r="257" spans="5:32">
      <c r="E257" s="266"/>
      <c r="F257" s="266"/>
      <c r="G257" s="266"/>
      <c r="H257" s="266"/>
      <c r="I257" s="266"/>
      <c r="J257" s="266"/>
      <c r="K257" s="266"/>
      <c r="L257" s="266"/>
      <c r="M257" s="266"/>
      <c r="N257" s="266"/>
      <c r="O257" s="266"/>
      <c r="P257" s="266"/>
      <c r="Q257" s="266"/>
      <c r="R257" s="266"/>
      <c r="S257" s="266"/>
      <c r="T257" s="266"/>
      <c r="U257" s="266"/>
      <c r="V257" s="266"/>
      <c r="W257" s="266"/>
      <c r="X257" s="266"/>
      <c r="Y257" s="266"/>
      <c r="Z257" s="266"/>
      <c r="AA257" s="266"/>
      <c r="AB257" s="266"/>
      <c r="AC257" s="266"/>
      <c r="AD257" s="266"/>
      <c r="AE257" s="266"/>
      <c r="AF257" s="266"/>
    </row>
    <row r="258" spans="5:32">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row>
    <row r="259" spans="5:32">
      <c r="E259" s="266"/>
      <c r="F259" s="266"/>
      <c r="G259" s="266"/>
      <c r="H259" s="266"/>
      <c r="I259" s="266"/>
      <c r="J259" s="266"/>
      <c r="K259" s="266"/>
      <c r="L259" s="266"/>
      <c r="M259" s="266"/>
      <c r="N259" s="266"/>
      <c r="O259" s="266"/>
      <c r="P259" s="266"/>
      <c r="Q259" s="266"/>
      <c r="R259" s="266"/>
      <c r="S259" s="266"/>
      <c r="T259" s="266"/>
      <c r="U259" s="266"/>
      <c r="V259" s="266"/>
      <c r="W259" s="266"/>
      <c r="X259" s="266"/>
      <c r="Y259" s="266"/>
      <c r="Z259" s="266"/>
      <c r="AA259" s="266"/>
      <c r="AB259" s="266"/>
      <c r="AC259" s="266"/>
      <c r="AD259" s="266"/>
      <c r="AE259" s="266"/>
      <c r="AF259" s="266"/>
    </row>
    <row r="260" spans="5:32">
      <c r="E260" s="266"/>
      <c r="F260" s="266"/>
      <c r="G260" s="266"/>
      <c r="H260" s="266"/>
      <c r="I260" s="266"/>
      <c r="J260" s="266"/>
      <c r="K260" s="266"/>
      <c r="L260" s="266"/>
      <c r="M260" s="266"/>
      <c r="N260" s="266"/>
      <c r="O260" s="266"/>
      <c r="P260" s="266"/>
      <c r="Q260" s="266"/>
      <c r="R260" s="266"/>
      <c r="S260" s="266"/>
      <c r="T260" s="266"/>
      <c r="U260" s="266"/>
      <c r="V260" s="266"/>
      <c r="W260" s="266"/>
      <c r="X260" s="266"/>
      <c r="Y260" s="266"/>
      <c r="Z260" s="266"/>
      <c r="AA260" s="266"/>
      <c r="AB260" s="266"/>
      <c r="AC260" s="266"/>
      <c r="AD260" s="266"/>
      <c r="AE260" s="266"/>
      <c r="AF260" s="266"/>
    </row>
    <row r="261" spans="5:32">
      <c r="E261" s="266"/>
      <c r="F261" s="266"/>
      <c r="G261" s="266"/>
      <c r="H261" s="266"/>
      <c r="I261" s="266"/>
      <c r="J261" s="266"/>
      <c r="K261" s="266"/>
      <c r="L261" s="266"/>
      <c r="M261" s="266"/>
      <c r="N261" s="266"/>
      <c r="O261" s="266"/>
      <c r="P261" s="266"/>
      <c r="Q261" s="266"/>
      <c r="R261" s="266"/>
      <c r="S261" s="266"/>
      <c r="T261" s="266"/>
      <c r="U261" s="266"/>
      <c r="V261" s="266"/>
      <c r="W261" s="266"/>
      <c r="X261" s="266"/>
      <c r="Y261" s="266"/>
      <c r="Z261" s="266"/>
      <c r="AA261" s="266"/>
      <c r="AB261" s="266"/>
      <c r="AC261" s="266"/>
      <c r="AD261" s="266"/>
      <c r="AE261" s="266"/>
      <c r="AF261" s="266"/>
    </row>
    <row r="262" spans="5:32">
      <c r="E262" s="266"/>
      <c r="F262" s="266"/>
      <c r="G262" s="266"/>
      <c r="H262" s="266"/>
      <c r="I262" s="266"/>
      <c r="J262" s="266"/>
      <c r="K262" s="266"/>
      <c r="L262" s="266"/>
      <c r="M262" s="266"/>
      <c r="N262" s="266"/>
      <c r="O262" s="266"/>
      <c r="P262" s="266"/>
      <c r="Q262" s="266"/>
      <c r="R262" s="266"/>
      <c r="S262" s="266"/>
      <c r="T262" s="266"/>
      <c r="U262" s="266"/>
      <c r="V262" s="266"/>
      <c r="W262" s="266"/>
      <c r="X262" s="266"/>
      <c r="Y262" s="266"/>
      <c r="Z262" s="266"/>
      <c r="AA262" s="266"/>
      <c r="AB262" s="266"/>
      <c r="AC262" s="266"/>
      <c r="AD262" s="266"/>
      <c r="AE262" s="266"/>
      <c r="AF262" s="266"/>
    </row>
    <row r="263" spans="5:32">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c r="AA263" s="266"/>
      <c r="AB263" s="266"/>
      <c r="AC263" s="266"/>
      <c r="AD263" s="266"/>
      <c r="AE263" s="266"/>
      <c r="AF263" s="266"/>
    </row>
    <row r="264" spans="5:32">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c r="AA264" s="266"/>
      <c r="AB264" s="266"/>
      <c r="AC264" s="266"/>
      <c r="AD264" s="266"/>
      <c r="AE264" s="266"/>
      <c r="AF264" s="266"/>
    </row>
    <row r="265" spans="5:32">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c r="AA265" s="266"/>
      <c r="AB265" s="266"/>
      <c r="AC265" s="266"/>
      <c r="AD265" s="266"/>
      <c r="AE265" s="266"/>
      <c r="AF265" s="266"/>
    </row>
    <row r="266" spans="5:32">
      <c r="E266" s="266"/>
      <c r="F266" s="266"/>
      <c r="G266" s="266"/>
      <c r="H266" s="266"/>
      <c r="I266" s="266"/>
      <c r="J266" s="266"/>
      <c r="K266" s="266"/>
      <c r="L266" s="266"/>
      <c r="M266" s="266"/>
      <c r="N266" s="266"/>
      <c r="O266" s="266"/>
      <c r="P266" s="266"/>
      <c r="Q266" s="266"/>
      <c r="R266" s="266"/>
      <c r="S266" s="266"/>
      <c r="T266" s="266"/>
      <c r="U266" s="266"/>
      <c r="V266" s="266"/>
      <c r="W266" s="266"/>
      <c r="X266" s="266"/>
      <c r="Y266" s="266"/>
      <c r="Z266" s="266"/>
      <c r="AA266" s="266"/>
      <c r="AB266" s="266"/>
      <c r="AC266" s="266"/>
      <c r="AD266" s="266"/>
      <c r="AE266" s="266"/>
      <c r="AF266" s="266"/>
    </row>
    <row r="267" spans="5:32">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c r="AA267" s="266"/>
      <c r="AB267" s="266"/>
      <c r="AC267" s="266"/>
      <c r="AD267" s="266"/>
      <c r="AE267" s="266"/>
      <c r="AF267" s="266"/>
    </row>
    <row r="268" spans="5:32">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row>
    <row r="269" spans="5:32">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c r="AA269" s="266"/>
      <c r="AB269" s="266"/>
      <c r="AC269" s="266"/>
      <c r="AD269" s="266"/>
      <c r="AE269" s="266"/>
      <c r="AF269" s="266"/>
    </row>
    <row r="270" spans="5:32">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c r="AA270" s="266"/>
      <c r="AB270" s="266"/>
      <c r="AC270" s="266"/>
      <c r="AD270" s="266"/>
      <c r="AE270" s="266"/>
      <c r="AF270" s="266"/>
    </row>
    <row r="271" spans="5:32">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c r="AA271" s="266"/>
      <c r="AB271" s="266"/>
      <c r="AC271" s="266"/>
      <c r="AD271" s="266"/>
      <c r="AE271" s="266"/>
      <c r="AF271" s="266"/>
    </row>
    <row r="272" spans="5:32">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c r="AA272" s="266"/>
      <c r="AB272" s="266"/>
      <c r="AC272" s="266"/>
      <c r="AD272" s="266"/>
      <c r="AE272" s="266"/>
      <c r="AF272" s="266"/>
    </row>
    <row r="273" spans="5:32">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c r="AA273" s="266"/>
      <c r="AB273" s="266"/>
      <c r="AC273" s="266"/>
      <c r="AD273" s="266"/>
      <c r="AE273" s="266"/>
      <c r="AF273" s="266"/>
    </row>
    <row r="274" spans="5:32">
      <c r="E274" s="266"/>
      <c r="F274" s="266"/>
      <c r="G274" s="266"/>
      <c r="H274" s="266"/>
      <c r="I274" s="266"/>
      <c r="J274" s="266"/>
      <c r="K274" s="266"/>
      <c r="L274" s="266"/>
      <c r="M274" s="266"/>
      <c r="N274" s="266"/>
      <c r="O274" s="266"/>
      <c r="P274" s="266"/>
      <c r="Q274" s="266"/>
      <c r="R274" s="266"/>
      <c r="S274" s="266"/>
      <c r="T274" s="266"/>
      <c r="U274" s="266"/>
      <c r="V274" s="266"/>
      <c r="W274" s="266"/>
      <c r="X274" s="266"/>
      <c r="Y274" s="266"/>
      <c r="Z274" s="266"/>
      <c r="AA274" s="266"/>
      <c r="AB274" s="266"/>
      <c r="AC274" s="266"/>
      <c r="AD274" s="266"/>
      <c r="AE274" s="266"/>
      <c r="AF274" s="266"/>
    </row>
    <row r="275" spans="5:32">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266"/>
      <c r="AD275" s="266"/>
      <c r="AE275" s="266"/>
      <c r="AF275" s="266"/>
    </row>
    <row r="276" spans="5:32">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266"/>
      <c r="AF276" s="266"/>
    </row>
    <row r="277" spans="5:32">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266"/>
      <c r="AF277" s="266"/>
    </row>
    <row r="278" spans="5:32">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c r="AA278" s="266"/>
      <c r="AB278" s="266"/>
      <c r="AC278" s="266"/>
      <c r="AD278" s="266"/>
      <c r="AE278" s="266"/>
      <c r="AF278" s="266"/>
    </row>
    <row r="279" spans="5:32">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6"/>
      <c r="AE279" s="266"/>
      <c r="AF279" s="266"/>
    </row>
    <row r="280" spans="5:32">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c r="AA280" s="266"/>
      <c r="AB280" s="266"/>
      <c r="AC280" s="266"/>
      <c r="AD280" s="266"/>
      <c r="AE280" s="266"/>
      <c r="AF280" s="266"/>
    </row>
    <row r="281" spans="5:32">
      <c r="E281" s="266"/>
      <c r="F281" s="266"/>
      <c r="G281" s="266"/>
      <c r="H281" s="266"/>
      <c r="I281" s="266"/>
      <c r="J281" s="266"/>
      <c r="K281" s="266"/>
      <c r="L281" s="266"/>
      <c r="M281" s="266"/>
      <c r="N281" s="266"/>
      <c r="O281" s="266"/>
      <c r="P281" s="266"/>
      <c r="Q281" s="266"/>
      <c r="R281" s="266"/>
      <c r="S281" s="266"/>
      <c r="T281" s="266"/>
      <c r="U281" s="266"/>
      <c r="V281" s="266"/>
      <c r="W281" s="266"/>
      <c r="X281" s="266"/>
      <c r="Y281" s="266"/>
      <c r="Z281" s="266"/>
      <c r="AA281" s="266"/>
      <c r="AB281" s="266"/>
      <c r="AC281" s="266"/>
      <c r="AD281" s="266"/>
      <c r="AE281" s="266"/>
      <c r="AF281" s="266"/>
    </row>
    <row r="282" spans="5:32">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c r="AA282" s="266"/>
      <c r="AB282" s="266"/>
      <c r="AC282" s="266"/>
      <c r="AD282" s="266"/>
      <c r="AE282" s="266"/>
      <c r="AF282" s="266"/>
    </row>
    <row r="283" spans="5:32">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row>
    <row r="284" spans="5:32">
      <c r="E284" s="266"/>
      <c r="F284" s="266"/>
      <c r="G284" s="266"/>
      <c r="H284" s="266"/>
      <c r="I284" s="266"/>
      <c r="J284" s="266"/>
      <c r="K284" s="266"/>
      <c r="L284" s="266"/>
      <c r="M284" s="266"/>
      <c r="N284" s="266"/>
      <c r="O284" s="266"/>
      <c r="P284" s="266"/>
      <c r="Q284" s="266"/>
      <c r="R284" s="266"/>
      <c r="S284" s="266"/>
      <c r="T284" s="266"/>
      <c r="U284" s="266"/>
      <c r="V284" s="266"/>
      <c r="W284" s="266"/>
      <c r="X284" s="266"/>
      <c r="Y284" s="266"/>
      <c r="Z284" s="266"/>
      <c r="AA284" s="266"/>
      <c r="AB284" s="266"/>
      <c r="AC284" s="266"/>
      <c r="AD284" s="266"/>
      <c r="AE284" s="266"/>
      <c r="AF284" s="266"/>
    </row>
    <row r="285" spans="5:32">
      <c r="E285" s="266"/>
      <c r="F285" s="266"/>
      <c r="G285" s="266"/>
      <c r="H285" s="266"/>
      <c r="I285" s="266"/>
      <c r="J285" s="266"/>
      <c r="K285" s="266"/>
      <c r="L285" s="266"/>
      <c r="M285" s="266"/>
      <c r="N285" s="266"/>
      <c r="O285" s="266"/>
      <c r="P285" s="266"/>
      <c r="Q285" s="266"/>
      <c r="R285" s="266"/>
      <c r="S285" s="266"/>
      <c r="T285" s="266"/>
      <c r="U285" s="266"/>
      <c r="V285" s="266"/>
      <c r="W285" s="266"/>
      <c r="X285" s="266"/>
      <c r="Y285" s="266"/>
      <c r="Z285" s="266"/>
      <c r="AA285" s="266"/>
      <c r="AB285" s="266"/>
      <c r="AC285" s="266"/>
      <c r="AD285" s="266"/>
      <c r="AE285" s="266"/>
      <c r="AF285" s="266"/>
    </row>
    <row r="286" spans="5:32">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c r="AA286" s="266"/>
      <c r="AB286" s="266"/>
      <c r="AC286" s="266"/>
      <c r="AD286" s="266"/>
      <c r="AE286" s="266"/>
      <c r="AF286" s="266"/>
    </row>
    <row r="287" spans="5:32">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c r="AA287" s="266"/>
      <c r="AB287" s="266"/>
      <c r="AC287" s="266"/>
      <c r="AD287" s="266"/>
      <c r="AE287" s="266"/>
      <c r="AF287" s="266"/>
    </row>
    <row r="288" spans="5:32">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266"/>
      <c r="AE288" s="266"/>
      <c r="AF288" s="266"/>
    </row>
    <row r="289" spans="5:32">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266"/>
      <c r="AE289" s="266"/>
      <c r="AF289" s="266"/>
    </row>
    <row r="290" spans="5:32">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c r="AA290" s="266"/>
      <c r="AB290" s="266"/>
      <c r="AC290" s="266"/>
      <c r="AD290" s="266"/>
      <c r="AE290" s="266"/>
      <c r="AF290" s="266"/>
    </row>
    <row r="291" spans="5:32">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c r="AA291" s="266"/>
      <c r="AB291" s="266"/>
      <c r="AC291" s="266"/>
      <c r="AD291" s="266"/>
      <c r="AE291" s="266"/>
      <c r="AF291" s="266"/>
    </row>
    <row r="292" spans="5:32">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c r="AA292" s="266"/>
      <c r="AB292" s="266"/>
      <c r="AC292" s="266"/>
      <c r="AD292" s="266"/>
      <c r="AE292" s="266"/>
      <c r="AF292" s="266"/>
    </row>
    <row r="293" spans="5:32">
      <c r="E293" s="266"/>
      <c r="F293" s="266"/>
      <c r="G293" s="266"/>
      <c r="H293" s="266"/>
      <c r="I293" s="266"/>
      <c r="J293" s="266"/>
      <c r="K293" s="266"/>
      <c r="L293" s="266"/>
      <c r="M293" s="266"/>
      <c r="N293" s="266"/>
      <c r="O293" s="266"/>
      <c r="P293" s="266"/>
      <c r="Q293" s="266"/>
      <c r="R293" s="266"/>
      <c r="S293" s="266"/>
      <c r="T293" s="266"/>
      <c r="U293" s="266"/>
      <c r="V293" s="266"/>
      <c r="W293" s="266"/>
      <c r="X293" s="266"/>
      <c r="Y293" s="266"/>
      <c r="Z293" s="266"/>
      <c r="AA293" s="266"/>
      <c r="AB293" s="266"/>
      <c r="AC293" s="266"/>
      <c r="AD293" s="266"/>
      <c r="AE293" s="266"/>
      <c r="AF293" s="266"/>
    </row>
    <row r="294" spans="5:32">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c r="AA294" s="266"/>
      <c r="AB294" s="266"/>
      <c r="AC294" s="266"/>
      <c r="AD294" s="266"/>
      <c r="AE294" s="266"/>
      <c r="AF294" s="266"/>
    </row>
    <row r="295" spans="5:32">
      <c r="E295" s="266"/>
      <c r="F295" s="266"/>
      <c r="G295" s="266"/>
      <c r="H295" s="266"/>
      <c r="I295" s="266"/>
      <c r="J295" s="266"/>
      <c r="K295" s="266"/>
      <c r="L295" s="266"/>
      <c r="M295" s="266"/>
      <c r="N295" s="266"/>
      <c r="O295" s="266"/>
      <c r="P295" s="266"/>
      <c r="Q295" s="266"/>
      <c r="R295" s="266"/>
      <c r="S295" s="266"/>
      <c r="T295" s="266"/>
      <c r="U295" s="266"/>
      <c r="V295" s="266"/>
      <c r="W295" s="266"/>
      <c r="X295" s="266"/>
      <c r="Y295" s="266"/>
      <c r="Z295" s="266"/>
      <c r="AA295" s="266"/>
      <c r="AB295" s="266"/>
      <c r="AC295" s="266"/>
      <c r="AD295" s="266"/>
      <c r="AE295" s="266"/>
      <c r="AF295" s="266"/>
    </row>
    <row r="296" spans="5:32">
      <c r="E296" s="266"/>
      <c r="F296" s="266"/>
      <c r="G296" s="266"/>
      <c r="H296" s="266"/>
      <c r="I296" s="266"/>
      <c r="J296" s="266"/>
      <c r="K296" s="266"/>
      <c r="L296" s="266"/>
      <c r="M296" s="266"/>
      <c r="N296" s="266"/>
      <c r="O296" s="266"/>
      <c r="P296" s="266"/>
      <c r="Q296" s="266"/>
      <c r="R296" s="266"/>
      <c r="S296" s="266"/>
      <c r="T296" s="266"/>
      <c r="U296" s="266"/>
      <c r="V296" s="266"/>
      <c r="W296" s="266"/>
      <c r="X296" s="266"/>
      <c r="Y296" s="266"/>
      <c r="Z296" s="266"/>
      <c r="AA296" s="266"/>
      <c r="AB296" s="266"/>
      <c r="AC296" s="266"/>
      <c r="AD296" s="266"/>
      <c r="AE296" s="266"/>
      <c r="AF296" s="266"/>
    </row>
    <row r="297" spans="5:32">
      <c r="E297" s="266"/>
      <c r="F297" s="266"/>
      <c r="G297" s="266"/>
      <c r="H297" s="266"/>
      <c r="I297" s="266"/>
      <c r="J297" s="266"/>
      <c r="K297" s="266"/>
      <c r="L297" s="266"/>
      <c r="M297" s="266"/>
      <c r="N297" s="266"/>
      <c r="O297" s="266"/>
      <c r="P297" s="266"/>
      <c r="Q297" s="266"/>
      <c r="R297" s="266"/>
      <c r="S297" s="266"/>
      <c r="T297" s="266"/>
      <c r="U297" s="266"/>
      <c r="V297" s="266"/>
      <c r="W297" s="266"/>
      <c r="X297" s="266"/>
      <c r="Y297" s="266"/>
      <c r="Z297" s="266"/>
      <c r="AA297" s="266"/>
      <c r="AB297" s="266"/>
      <c r="AC297" s="266"/>
      <c r="AD297" s="266"/>
      <c r="AE297" s="266"/>
      <c r="AF297" s="266"/>
    </row>
    <row r="298" spans="5:32">
      <c r="E298" s="266"/>
      <c r="F298" s="266"/>
      <c r="G298" s="266"/>
      <c r="H298" s="266"/>
      <c r="I298" s="266"/>
      <c r="J298" s="266"/>
      <c r="K298" s="266"/>
      <c r="L298" s="266"/>
      <c r="M298" s="266"/>
      <c r="N298" s="266"/>
      <c r="O298" s="266"/>
      <c r="P298" s="266"/>
      <c r="Q298" s="266"/>
      <c r="R298" s="266"/>
      <c r="S298" s="266"/>
      <c r="T298" s="266"/>
      <c r="U298" s="266"/>
      <c r="V298" s="266"/>
      <c r="W298" s="266"/>
      <c r="X298" s="266"/>
      <c r="Y298" s="266"/>
      <c r="Z298" s="266"/>
      <c r="AA298" s="266"/>
      <c r="AB298" s="266"/>
      <c r="AC298" s="266"/>
      <c r="AD298" s="266"/>
      <c r="AE298" s="266"/>
      <c r="AF298" s="266"/>
    </row>
    <row r="299" spans="5:32">
      <c r="E299" s="266"/>
      <c r="F299" s="266"/>
      <c r="G299" s="266"/>
      <c r="H299" s="266"/>
      <c r="I299" s="266"/>
      <c r="J299" s="266"/>
      <c r="K299" s="266"/>
      <c r="L299" s="266"/>
      <c r="M299" s="266"/>
      <c r="N299" s="266"/>
      <c r="O299" s="266"/>
      <c r="P299" s="266"/>
      <c r="Q299" s="266"/>
      <c r="R299" s="266"/>
      <c r="S299" s="266"/>
      <c r="T299" s="266"/>
      <c r="U299" s="266"/>
      <c r="V299" s="266"/>
      <c r="W299" s="266"/>
      <c r="X299" s="266"/>
      <c r="Y299" s="266"/>
      <c r="Z299" s="266"/>
      <c r="AA299" s="266"/>
      <c r="AB299" s="266"/>
      <c r="AC299" s="266"/>
      <c r="AD299" s="266"/>
      <c r="AE299" s="266"/>
      <c r="AF299" s="266"/>
    </row>
    <row r="300" spans="5:32">
      <c r="E300" s="266"/>
      <c r="F300" s="266"/>
      <c r="G300" s="266"/>
      <c r="H300" s="266"/>
      <c r="I300" s="266"/>
      <c r="J300" s="266"/>
      <c r="K300" s="266"/>
      <c r="L300" s="266"/>
      <c r="M300" s="266"/>
      <c r="N300" s="266"/>
      <c r="O300" s="266"/>
      <c r="P300" s="266"/>
      <c r="Q300" s="266"/>
      <c r="R300" s="266"/>
      <c r="S300" s="266"/>
      <c r="T300" s="266"/>
      <c r="U300" s="266"/>
      <c r="V300" s="266"/>
      <c r="W300" s="266"/>
      <c r="X300" s="266"/>
      <c r="Y300" s="266"/>
      <c r="Z300" s="266"/>
      <c r="AA300" s="266"/>
      <c r="AB300" s="266"/>
      <c r="AC300" s="266"/>
      <c r="AD300" s="266"/>
      <c r="AE300" s="266"/>
      <c r="AF300" s="266"/>
    </row>
    <row r="301" spans="5:32">
      <c r="E301" s="266"/>
      <c r="F301" s="266"/>
      <c r="G301" s="266"/>
      <c r="H301" s="266"/>
      <c r="I301" s="266"/>
      <c r="J301" s="266"/>
      <c r="K301" s="266"/>
      <c r="L301" s="266"/>
      <c r="M301" s="266"/>
      <c r="N301" s="266"/>
      <c r="O301" s="266"/>
      <c r="P301" s="266"/>
      <c r="Q301" s="266"/>
      <c r="R301" s="266"/>
      <c r="S301" s="266"/>
      <c r="T301" s="266"/>
      <c r="U301" s="266"/>
      <c r="V301" s="266"/>
      <c r="W301" s="266"/>
      <c r="X301" s="266"/>
      <c r="Y301" s="266"/>
      <c r="Z301" s="266"/>
      <c r="AA301" s="266"/>
      <c r="AB301" s="266"/>
      <c r="AC301" s="266"/>
      <c r="AD301" s="266"/>
      <c r="AE301" s="266"/>
      <c r="AF301" s="266"/>
    </row>
    <row r="302" spans="5:32">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c r="AA302" s="266"/>
      <c r="AB302" s="266"/>
      <c r="AC302" s="266"/>
      <c r="AD302" s="266"/>
      <c r="AE302" s="266"/>
      <c r="AF302" s="266"/>
    </row>
    <row r="303" spans="5:32">
      <c r="E303" s="266"/>
      <c r="F303" s="266"/>
      <c r="G303" s="266"/>
      <c r="H303" s="266"/>
      <c r="I303" s="266"/>
      <c r="J303" s="266"/>
      <c r="K303" s="266"/>
      <c r="L303" s="266"/>
      <c r="M303" s="266"/>
      <c r="N303" s="266"/>
      <c r="O303" s="266"/>
      <c r="P303" s="266"/>
      <c r="Q303" s="266"/>
      <c r="R303" s="266"/>
      <c r="S303" s="266"/>
      <c r="T303" s="266"/>
      <c r="U303" s="266"/>
      <c r="V303" s="266"/>
      <c r="W303" s="266"/>
      <c r="X303" s="266"/>
      <c r="Y303" s="266"/>
      <c r="Z303" s="266"/>
      <c r="AA303" s="266"/>
      <c r="AB303" s="266"/>
      <c r="AC303" s="266"/>
      <c r="AD303" s="266"/>
      <c r="AE303" s="266"/>
      <c r="AF303" s="266"/>
    </row>
    <row r="304" spans="5:32">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c r="AA304" s="266"/>
      <c r="AB304" s="266"/>
      <c r="AC304" s="266"/>
      <c r="AD304" s="266"/>
      <c r="AE304" s="266"/>
      <c r="AF304" s="266"/>
    </row>
    <row r="305" spans="5:32">
      <c r="E305" s="266"/>
      <c r="F305" s="266"/>
      <c r="G305" s="266"/>
      <c r="H305" s="266"/>
      <c r="I305" s="266"/>
      <c r="J305" s="266"/>
      <c r="K305" s="266"/>
      <c r="L305" s="266"/>
      <c r="M305" s="266"/>
      <c r="N305" s="266"/>
      <c r="O305" s="266"/>
      <c r="P305" s="266"/>
      <c r="Q305" s="266"/>
      <c r="R305" s="266"/>
      <c r="S305" s="266"/>
      <c r="T305" s="266"/>
      <c r="U305" s="266"/>
      <c r="V305" s="266"/>
      <c r="W305" s="266"/>
      <c r="X305" s="266"/>
      <c r="Y305" s="266"/>
      <c r="Z305" s="266"/>
      <c r="AA305" s="266"/>
      <c r="AB305" s="266"/>
      <c r="AC305" s="266"/>
      <c r="AD305" s="266"/>
      <c r="AE305" s="266"/>
      <c r="AF305" s="266"/>
    </row>
    <row r="306" spans="5:32">
      <c r="E306" s="266"/>
      <c r="F306" s="266"/>
      <c r="G306" s="266"/>
      <c r="H306" s="266"/>
      <c r="I306" s="266"/>
      <c r="J306" s="266"/>
      <c r="K306" s="266"/>
      <c r="L306" s="266"/>
      <c r="M306" s="266"/>
      <c r="N306" s="266"/>
      <c r="O306" s="266"/>
      <c r="P306" s="266"/>
      <c r="Q306" s="266"/>
      <c r="R306" s="266"/>
      <c r="S306" s="266"/>
      <c r="T306" s="266"/>
      <c r="U306" s="266"/>
      <c r="V306" s="266"/>
      <c r="W306" s="266"/>
      <c r="X306" s="266"/>
      <c r="Y306" s="266"/>
      <c r="Z306" s="266"/>
      <c r="AA306" s="266"/>
      <c r="AB306" s="266"/>
      <c r="AC306" s="266"/>
      <c r="AD306" s="266"/>
      <c r="AE306" s="266"/>
      <c r="AF306" s="266"/>
    </row>
    <row r="307" spans="5:32">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c r="AA307" s="266"/>
      <c r="AB307" s="266"/>
      <c r="AC307" s="266"/>
      <c r="AD307" s="266"/>
      <c r="AE307" s="266"/>
      <c r="AF307" s="266"/>
    </row>
    <row r="308" spans="5:32">
      <c r="E308" s="266"/>
      <c r="F308" s="266"/>
      <c r="G308" s="266"/>
      <c r="H308" s="266"/>
      <c r="I308" s="266"/>
      <c r="J308" s="266"/>
      <c r="K308" s="266"/>
      <c r="L308" s="266"/>
      <c r="M308" s="266"/>
      <c r="N308" s="266"/>
      <c r="O308" s="266"/>
      <c r="P308" s="266"/>
      <c r="Q308" s="266"/>
      <c r="R308" s="266"/>
      <c r="S308" s="266"/>
      <c r="T308" s="266"/>
      <c r="U308" s="266"/>
      <c r="V308" s="266"/>
      <c r="W308" s="266"/>
      <c r="X308" s="266"/>
      <c r="Y308" s="266"/>
      <c r="Z308" s="266"/>
      <c r="AA308" s="266"/>
      <c r="AB308" s="266"/>
      <c r="AC308" s="266"/>
      <c r="AD308" s="266"/>
      <c r="AE308" s="266"/>
      <c r="AF308" s="266"/>
    </row>
    <row r="309" spans="5:32">
      <c r="E309" s="266"/>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row>
    <row r="310" spans="5:32">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c r="AA310" s="266"/>
      <c r="AB310" s="266"/>
      <c r="AC310" s="266"/>
      <c r="AD310" s="266"/>
      <c r="AE310" s="266"/>
      <c r="AF310" s="266"/>
    </row>
    <row r="311" spans="5:32">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row>
    <row r="312" spans="5:32">
      <c r="E312" s="266"/>
      <c r="F312" s="266"/>
      <c r="G312" s="266"/>
      <c r="H312" s="266"/>
      <c r="I312" s="266"/>
      <c r="J312" s="266"/>
      <c r="K312" s="266"/>
      <c r="L312" s="266"/>
      <c r="M312" s="266"/>
      <c r="N312" s="266"/>
      <c r="O312" s="266"/>
      <c r="P312" s="266"/>
      <c r="Q312" s="266"/>
      <c r="R312" s="266"/>
      <c r="S312" s="266"/>
      <c r="T312" s="266"/>
      <c r="U312" s="266"/>
      <c r="V312" s="266"/>
      <c r="W312" s="266"/>
      <c r="X312" s="266"/>
      <c r="Y312" s="266"/>
      <c r="Z312" s="266"/>
      <c r="AA312" s="266"/>
      <c r="AB312" s="266"/>
      <c r="AC312" s="266"/>
      <c r="AD312" s="266"/>
      <c r="AE312" s="266"/>
      <c r="AF312" s="266"/>
    </row>
    <row r="313" spans="5:32">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c r="AA313" s="266"/>
      <c r="AB313" s="266"/>
      <c r="AC313" s="266"/>
      <c r="AD313" s="266"/>
      <c r="AE313" s="266"/>
      <c r="AF313" s="266"/>
    </row>
    <row r="314" spans="5:32">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c r="AA314" s="266"/>
      <c r="AB314" s="266"/>
      <c r="AC314" s="266"/>
      <c r="AD314" s="266"/>
      <c r="AE314" s="266"/>
      <c r="AF314" s="266"/>
    </row>
    <row r="315" spans="5:32">
      <c r="E315" s="266"/>
      <c r="F315" s="266"/>
      <c r="G315" s="266"/>
      <c r="H315" s="266"/>
      <c r="I315" s="266"/>
      <c r="J315" s="266"/>
      <c r="K315" s="266"/>
      <c r="L315" s="266"/>
      <c r="M315" s="266"/>
      <c r="N315" s="266"/>
      <c r="O315" s="266"/>
      <c r="P315" s="266"/>
      <c r="Q315" s="266"/>
      <c r="R315" s="266"/>
      <c r="S315" s="266"/>
      <c r="T315" s="266"/>
      <c r="U315" s="266"/>
      <c r="V315" s="266"/>
      <c r="W315" s="266"/>
      <c r="X315" s="266"/>
      <c r="Y315" s="266"/>
      <c r="Z315" s="266"/>
      <c r="AA315" s="266"/>
      <c r="AB315" s="266"/>
      <c r="AC315" s="266"/>
      <c r="AD315" s="266"/>
      <c r="AE315" s="266"/>
      <c r="AF315" s="266"/>
    </row>
    <row r="316" spans="5:32">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c r="AA316" s="266"/>
      <c r="AB316" s="266"/>
      <c r="AC316" s="266"/>
      <c r="AD316" s="266"/>
      <c r="AE316" s="266"/>
      <c r="AF316" s="266"/>
    </row>
    <row r="317" spans="5:32">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c r="AA317" s="266"/>
      <c r="AB317" s="266"/>
      <c r="AC317" s="266"/>
      <c r="AD317" s="266"/>
      <c r="AE317" s="266"/>
      <c r="AF317" s="266"/>
    </row>
    <row r="318" spans="5:32">
      <c r="E318" s="266"/>
      <c r="F318" s="266"/>
      <c r="G318" s="266"/>
      <c r="H318" s="266"/>
      <c r="I318" s="266"/>
      <c r="J318" s="266"/>
      <c r="K318" s="266"/>
      <c r="L318" s="266"/>
      <c r="M318" s="266"/>
      <c r="N318" s="266"/>
      <c r="O318" s="266"/>
      <c r="P318" s="266"/>
      <c r="Q318" s="266"/>
      <c r="R318" s="266"/>
      <c r="S318" s="266"/>
      <c r="T318" s="266"/>
      <c r="U318" s="266"/>
      <c r="V318" s="266"/>
      <c r="W318" s="266"/>
      <c r="X318" s="266"/>
      <c r="Y318" s="266"/>
      <c r="Z318" s="266"/>
      <c r="AA318" s="266"/>
      <c r="AB318" s="266"/>
      <c r="AC318" s="266"/>
      <c r="AD318" s="266"/>
      <c r="AE318" s="266"/>
      <c r="AF318" s="266"/>
    </row>
    <row r="319" spans="5:32">
      <c r="E319" s="266"/>
      <c r="F319" s="266"/>
      <c r="G319" s="266"/>
      <c r="H319" s="266"/>
      <c r="I319" s="266"/>
      <c r="J319" s="266"/>
      <c r="K319" s="266"/>
      <c r="L319" s="266"/>
      <c r="M319" s="266"/>
      <c r="N319" s="266"/>
      <c r="O319" s="266"/>
      <c r="P319" s="266"/>
      <c r="Q319" s="266"/>
      <c r="R319" s="266"/>
      <c r="S319" s="266"/>
      <c r="T319" s="266"/>
      <c r="U319" s="266"/>
      <c r="V319" s="266"/>
      <c r="W319" s="266"/>
      <c r="X319" s="266"/>
      <c r="Y319" s="266"/>
      <c r="Z319" s="266"/>
      <c r="AA319" s="266"/>
      <c r="AB319" s="266"/>
      <c r="AC319" s="266"/>
      <c r="AD319" s="266"/>
      <c r="AE319" s="266"/>
      <c r="AF319" s="266"/>
    </row>
    <row r="320" spans="5:32">
      <c r="E320" s="266"/>
      <c r="F320" s="266"/>
      <c r="G320" s="266"/>
      <c r="H320" s="266"/>
      <c r="I320" s="266"/>
      <c r="J320" s="266"/>
      <c r="K320" s="266"/>
      <c r="L320" s="266"/>
      <c r="M320" s="266"/>
      <c r="N320" s="266"/>
      <c r="O320" s="266"/>
      <c r="P320" s="266"/>
      <c r="Q320" s="266"/>
      <c r="R320" s="266"/>
      <c r="S320" s="266"/>
      <c r="T320" s="266"/>
      <c r="U320" s="266"/>
      <c r="V320" s="266"/>
      <c r="W320" s="266"/>
      <c r="X320" s="266"/>
      <c r="Y320" s="266"/>
      <c r="Z320" s="266"/>
      <c r="AA320" s="266"/>
      <c r="AB320" s="266"/>
      <c r="AC320" s="266"/>
      <c r="AD320" s="266"/>
      <c r="AE320" s="266"/>
      <c r="AF320" s="266"/>
    </row>
    <row r="321" spans="5:32">
      <c r="E321" s="266"/>
      <c r="F321" s="266"/>
      <c r="G321" s="266"/>
      <c r="H321" s="266"/>
      <c r="I321" s="266"/>
      <c r="J321" s="266"/>
      <c r="K321" s="266"/>
      <c r="L321" s="266"/>
      <c r="M321" s="266"/>
      <c r="N321" s="266"/>
      <c r="O321" s="266"/>
      <c r="P321" s="266"/>
      <c r="Q321" s="266"/>
      <c r="R321" s="266"/>
      <c r="S321" s="266"/>
      <c r="T321" s="266"/>
      <c r="U321" s="266"/>
      <c r="V321" s="266"/>
      <c r="W321" s="266"/>
      <c r="X321" s="266"/>
      <c r="Y321" s="266"/>
      <c r="Z321" s="266"/>
      <c r="AA321" s="266"/>
      <c r="AB321" s="266"/>
      <c r="AC321" s="266"/>
      <c r="AD321" s="266"/>
      <c r="AE321" s="266"/>
      <c r="AF321" s="266"/>
    </row>
    <row r="322" spans="5:32">
      <c r="E322" s="266"/>
      <c r="F322" s="266"/>
      <c r="G322" s="266"/>
      <c r="H322" s="266"/>
      <c r="I322" s="266"/>
      <c r="J322" s="266"/>
      <c r="K322" s="266"/>
      <c r="L322" s="266"/>
      <c r="M322" s="266"/>
      <c r="N322" s="266"/>
      <c r="O322" s="266"/>
      <c r="P322" s="266"/>
      <c r="Q322" s="266"/>
      <c r="R322" s="266"/>
      <c r="S322" s="266"/>
      <c r="T322" s="266"/>
      <c r="U322" s="266"/>
      <c r="V322" s="266"/>
      <c r="W322" s="266"/>
      <c r="X322" s="266"/>
      <c r="Y322" s="266"/>
      <c r="Z322" s="266"/>
      <c r="AA322" s="266"/>
      <c r="AB322" s="266"/>
      <c r="AC322" s="266"/>
      <c r="AD322" s="266"/>
      <c r="AE322" s="266"/>
      <c r="AF322" s="266"/>
    </row>
    <row r="323" spans="5:32">
      <c r="E323" s="266"/>
      <c r="F323" s="266"/>
      <c r="G323" s="266"/>
      <c r="H323" s="266"/>
      <c r="I323" s="266"/>
      <c r="J323" s="266"/>
      <c r="K323" s="266"/>
      <c r="L323" s="266"/>
      <c r="M323" s="266"/>
      <c r="N323" s="266"/>
      <c r="O323" s="266"/>
      <c r="P323" s="266"/>
      <c r="Q323" s="266"/>
      <c r="R323" s="266"/>
      <c r="S323" s="266"/>
      <c r="T323" s="266"/>
      <c r="U323" s="266"/>
      <c r="V323" s="266"/>
      <c r="W323" s="266"/>
      <c r="X323" s="266"/>
      <c r="Y323" s="266"/>
      <c r="Z323" s="266"/>
      <c r="AA323" s="266"/>
      <c r="AB323" s="266"/>
      <c r="AC323" s="266"/>
      <c r="AD323" s="266"/>
      <c r="AE323" s="266"/>
      <c r="AF323" s="266"/>
    </row>
    <row r="324" spans="5:32">
      <c r="E324" s="266"/>
      <c r="F324" s="266"/>
      <c r="G324" s="266"/>
      <c r="H324" s="266"/>
      <c r="I324" s="266"/>
      <c r="J324" s="266"/>
      <c r="K324" s="266"/>
      <c r="L324" s="266"/>
      <c r="M324" s="266"/>
      <c r="N324" s="266"/>
      <c r="O324" s="266"/>
      <c r="P324" s="266"/>
      <c r="Q324" s="266"/>
      <c r="R324" s="266"/>
      <c r="S324" s="266"/>
      <c r="T324" s="266"/>
      <c r="U324" s="266"/>
      <c r="V324" s="266"/>
      <c r="W324" s="266"/>
      <c r="X324" s="266"/>
      <c r="Y324" s="266"/>
      <c r="Z324" s="266"/>
      <c r="AA324" s="266"/>
      <c r="AB324" s="266"/>
      <c r="AC324" s="266"/>
      <c r="AD324" s="266"/>
      <c r="AE324" s="266"/>
      <c r="AF324" s="266"/>
    </row>
    <row r="325" spans="5:32">
      <c r="E325" s="266"/>
      <c r="F325" s="266"/>
      <c r="G325" s="266"/>
      <c r="H325" s="266"/>
      <c r="I325" s="266"/>
      <c r="J325" s="266"/>
      <c r="K325" s="266"/>
      <c r="L325" s="266"/>
      <c r="M325" s="266"/>
      <c r="N325" s="266"/>
      <c r="O325" s="266"/>
      <c r="P325" s="266"/>
      <c r="Q325" s="266"/>
      <c r="R325" s="266"/>
      <c r="S325" s="266"/>
      <c r="T325" s="266"/>
      <c r="U325" s="266"/>
      <c r="V325" s="266"/>
      <c r="W325" s="266"/>
      <c r="X325" s="266"/>
      <c r="Y325" s="266"/>
      <c r="Z325" s="266"/>
      <c r="AA325" s="266"/>
      <c r="AB325" s="266"/>
      <c r="AC325" s="266"/>
      <c r="AD325" s="266"/>
      <c r="AE325" s="266"/>
      <c r="AF325" s="266"/>
    </row>
    <row r="326" spans="5:32">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c r="AA326" s="266"/>
      <c r="AB326" s="266"/>
      <c r="AC326" s="266"/>
      <c r="AD326" s="266"/>
      <c r="AE326" s="266"/>
      <c r="AF326" s="266"/>
    </row>
    <row r="327" spans="5:32">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c r="AA327" s="266"/>
      <c r="AB327" s="266"/>
      <c r="AC327" s="266"/>
      <c r="AD327" s="266"/>
      <c r="AE327" s="266"/>
      <c r="AF327" s="266"/>
    </row>
    <row r="328" spans="5:32">
      <c r="E328" s="266"/>
      <c r="F328" s="266"/>
      <c r="G328" s="266"/>
      <c r="H328" s="266"/>
      <c r="I328" s="266"/>
      <c r="J328" s="266"/>
      <c r="K328" s="266"/>
      <c r="L328" s="266"/>
      <c r="M328" s="266"/>
      <c r="N328" s="266"/>
      <c r="O328" s="266"/>
      <c r="P328" s="266"/>
      <c r="Q328" s="266"/>
      <c r="R328" s="266"/>
      <c r="S328" s="266"/>
      <c r="T328" s="266"/>
      <c r="U328" s="266"/>
      <c r="V328" s="266"/>
      <c r="W328" s="266"/>
      <c r="X328" s="266"/>
      <c r="Y328" s="266"/>
      <c r="Z328" s="266"/>
      <c r="AA328" s="266"/>
      <c r="AB328" s="266"/>
      <c r="AC328" s="266"/>
      <c r="AD328" s="266"/>
      <c r="AE328" s="266"/>
      <c r="AF328" s="266"/>
    </row>
    <row r="329" spans="5:32">
      <c r="E329" s="266"/>
      <c r="F329" s="266"/>
      <c r="G329" s="266"/>
      <c r="H329" s="266"/>
      <c r="I329" s="266"/>
      <c r="J329" s="266"/>
      <c r="K329" s="266"/>
      <c r="L329" s="266"/>
      <c r="M329" s="266"/>
      <c r="N329" s="266"/>
      <c r="O329" s="266"/>
      <c r="P329" s="266"/>
      <c r="Q329" s="266"/>
      <c r="R329" s="266"/>
      <c r="S329" s="266"/>
      <c r="T329" s="266"/>
      <c r="U329" s="266"/>
      <c r="V329" s="266"/>
      <c r="W329" s="266"/>
      <c r="X329" s="266"/>
      <c r="Y329" s="266"/>
      <c r="Z329" s="266"/>
      <c r="AA329" s="266"/>
      <c r="AB329" s="266"/>
      <c r="AC329" s="266"/>
      <c r="AD329" s="266"/>
      <c r="AE329" s="266"/>
      <c r="AF329" s="266"/>
    </row>
    <row r="330" spans="5:32">
      <c r="E330" s="266"/>
      <c r="F330" s="266"/>
      <c r="G330" s="266"/>
      <c r="H330" s="266"/>
      <c r="I330" s="266"/>
      <c r="J330" s="266"/>
      <c r="K330" s="266"/>
      <c r="L330" s="266"/>
      <c r="M330" s="266"/>
      <c r="N330" s="266"/>
      <c r="O330" s="266"/>
      <c r="P330" s="266"/>
      <c r="Q330" s="266"/>
      <c r="R330" s="266"/>
      <c r="S330" s="266"/>
      <c r="T330" s="266"/>
      <c r="U330" s="266"/>
      <c r="V330" s="266"/>
      <c r="W330" s="266"/>
      <c r="X330" s="266"/>
      <c r="Y330" s="266"/>
      <c r="Z330" s="266"/>
      <c r="AA330" s="266"/>
      <c r="AB330" s="266"/>
      <c r="AC330" s="266"/>
      <c r="AD330" s="266"/>
      <c r="AE330" s="266"/>
      <c r="AF330" s="266"/>
    </row>
    <row r="331" spans="5:32">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c r="AA331" s="266"/>
      <c r="AB331" s="266"/>
      <c r="AC331" s="266"/>
      <c r="AD331" s="266"/>
      <c r="AE331" s="266"/>
      <c r="AF331" s="266"/>
    </row>
    <row r="332" spans="5:32">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c r="AA332" s="266"/>
      <c r="AB332" s="266"/>
      <c r="AC332" s="266"/>
      <c r="AD332" s="266"/>
      <c r="AE332" s="266"/>
      <c r="AF332" s="266"/>
    </row>
    <row r="333" spans="5:32">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c r="AA333" s="266"/>
      <c r="AB333" s="266"/>
      <c r="AC333" s="266"/>
      <c r="AD333" s="266"/>
      <c r="AE333" s="266"/>
      <c r="AF333" s="266"/>
    </row>
    <row r="334" spans="5:32">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c r="AA334" s="266"/>
      <c r="AB334" s="266"/>
      <c r="AC334" s="266"/>
      <c r="AD334" s="266"/>
      <c r="AE334" s="266"/>
      <c r="AF334" s="266"/>
    </row>
    <row r="335" spans="5:32">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row>
    <row r="336" spans="5:32">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row>
    <row r="337" spans="5:32">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row>
    <row r="338" spans="5:32">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c r="AA338" s="266"/>
      <c r="AB338" s="266"/>
      <c r="AC338" s="266"/>
      <c r="AD338" s="266"/>
      <c r="AE338" s="266"/>
      <c r="AF338" s="266"/>
    </row>
    <row r="339" spans="5:32">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c r="AA339" s="266"/>
      <c r="AB339" s="266"/>
      <c r="AC339" s="266"/>
      <c r="AD339" s="266"/>
      <c r="AE339" s="266"/>
      <c r="AF339" s="266"/>
    </row>
    <row r="340" spans="5:32">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c r="AA340" s="266"/>
      <c r="AB340" s="266"/>
      <c r="AC340" s="266"/>
      <c r="AD340" s="266"/>
      <c r="AE340" s="266"/>
      <c r="AF340" s="266"/>
    </row>
    <row r="341" spans="5:32">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c r="AA341" s="266"/>
      <c r="AB341" s="266"/>
      <c r="AC341" s="266"/>
      <c r="AD341" s="266"/>
      <c r="AE341" s="266"/>
      <c r="AF341" s="266"/>
    </row>
    <row r="342" spans="5:32">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c r="AA342" s="266"/>
      <c r="AB342" s="266"/>
      <c r="AC342" s="266"/>
      <c r="AD342" s="266"/>
      <c r="AE342" s="266"/>
      <c r="AF342" s="266"/>
    </row>
    <row r="343" spans="5:32">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c r="AA343" s="266"/>
      <c r="AB343" s="266"/>
      <c r="AC343" s="266"/>
      <c r="AD343" s="266"/>
      <c r="AE343" s="266"/>
      <c r="AF343" s="266"/>
    </row>
    <row r="344" spans="5:32">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row>
    <row r="345" spans="5:32">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c r="AA345" s="266"/>
      <c r="AB345" s="266"/>
      <c r="AC345" s="266"/>
      <c r="AD345" s="266"/>
      <c r="AE345" s="266"/>
      <c r="AF345" s="266"/>
    </row>
    <row r="346" spans="5:32">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c r="AA346" s="266"/>
      <c r="AB346" s="266"/>
      <c r="AC346" s="266"/>
      <c r="AD346" s="266"/>
      <c r="AE346" s="266"/>
      <c r="AF346" s="266"/>
    </row>
    <row r="347" spans="5:32">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c r="AA347" s="266"/>
      <c r="AB347" s="266"/>
      <c r="AC347" s="266"/>
      <c r="AD347" s="266"/>
      <c r="AE347" s="266"/>
      <c r="AF347" s="266"/>
    </row>
    <row r="348" spans="5:32">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c r="AA348" s="266"/>
      <c r="AB348" s="266"/>
      <c r="AC348" s="266"/>
      <c r="AD348" s="266"/>
      <c r="AE348" s="266"/>
      <c r="AF348" s="266"/>
    </row>
    <row r="349" spans="5:32">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c r="AA349" s="266"/>
      <c r="AB349" s="266"/>
      <c r="AC349" s="266"/>
      <c r="AD349" s="266"/>
      <c r="AE349" s="266"/>
      <c r="AF349" s="266"/>
    </row>
    <row r="350" spans="5:32">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c r="AA350" s="266"/>
      <c r="AB350" s="266"/>
      <c r="AC350" s="266"/>
      <c r="AD350" s="266"/>
      <c r="AE350" s="266"/>
      <c r="AF350" s="266"/>
    </row>
    <row r="351" spans="5:32">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c r="AA351" s="266"/>
      <c r="AB351" s="266"/>
      <c r="AC351" s="266"/>
      <c r="AD351" s="266"/>
      <c r="AE351" s="266"/>
      <c r="AF351" s="266"/>
    </row>
    <row r="352" spans="5:32">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c r="AA352" s="266"/>
      <c r="AB352" s="266"/>
      <c r="AC352" s="266"/>
      <c r="AD352" s="266"/>
      <c r="AE352" s="266"/>
      <c r="AF352" s="266"/>
    </row>
    <row r="353" spans="5:32">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c r="AA353" s="266"/>
      <c r="AB353" s="266"/>
      <c r="AC353" s="266"/>
      <c r="AD353" s="266"/>
      <c r="AE353" s="266"/>
      <c r="AF353" s="266"/>
    </row>
    <row r="354" spans="5:32">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c r="AA354" s="266"/>
      <c r="AB354" s="266"/>
      <c r="AC354" s="266"/>
      <c r="AD354" s="266"/>
      <c r="AE354" s="266"/>
      <c r="AF354" s="266"/>
    </row>
    <row r="355" spans="5:32">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c r="AA355" s="266"/>
      <c r="AB355" s="266"/>
      <c r="AC355" s="266"/>
      <c r="AD355" s="266"/>
      <c r="AE355" s="266"/>
      <c r="AF355" s="266"/>
    </row>
    <row r="356" spans="5:32">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266"/>
      <c r="AF356" s="266"/>
    </row>
    <row r="357" spans="5:32">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c r="AA357" s="266"/>
      <c r="AB357" s="266"/>
      <c r="AC357" s="266"/>
      <c r="AD357" s="266"/>
      <c r="AE357" s="266"/>
      <c r="AF357" s="266"/>
    </row>
    <row r="358" spans="5:32">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c r="AA358" s="266"/>
      <c r="AB358" s="266"/>
      <c r="AC358" s="266"/>
      <c r="AD358" s="266"/>
      <c r="AE358" s="266"/>
      <c r="AF358" s="266"/>
    </row>
    <row r="359" spans="5:32">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c r="AA359" s="266"/>
      <c r="AB359" s="266"/>
      <c r="AC359" s="266"/>
      <c r="AD359" s="266"/>
      <c r="AE359" s="266"/>
      <c r="AF359" s="266"/>
    </row>
    <row r="360" spans="5:32">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row>
    <row r="361" spans="5:32">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c r="AA361" s="266"/>
      <c r="AB361" s="266"/>
      <c r="AC361" s="266"/>
      <c r="AD361" s="266"/>
      <c r="AE361" s="266"/>
      <c r="AF361" s="266"/>
    </row>
    <row r="362" spans="5:32">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c r="AA362" s="266"/>
      <c r="AB362" s="266"/>
      <c r="AC362" s="266"/>
      <c r="AD362" s="266"/>
      <c r="AE362" s="266"/>
      <c r="AF362" s="266"/>
    </row>
    <row r="363" spans="5:32">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row>
    <row r="364" spans="5:32">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c r="AA364" s="266"/>
      <c r="AB364" s="266"/>
      <c r="AC364" s="266"/>
      <c r="AD364" s="266"/>
      <c r="AE364" s="266"/>
      <c r="AF364" s="266"/>
    </row>
    <row r="365" spans="5:32">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c r="AA365" s="266"/>
      <c r="AB365" s="266"/>
      <c r="AC365" s="266"/>
      <c r="AD365" s="266"/>
      <c r="AE365" s="266"/>
      <c r="AF365" s="266"/>
    </row>
    <row r="366" spans="5:32">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c r="AA366" s="266"/>
      <c r="AB366" s="266"/>
      <c r="AC366" s="266"/>
      <c r="AD366" s="266"/>
      <c r="AE366" s="266"/>
      <c r="AF366" s="266"/>
    </row>
    <row r="367" spans="5:32">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c r="AA367" s="266"/>
      <c r="AB367" s="266"/>
      <c r="AC367" s="266"/>
      <c r="AD367" s="266"/>
      <c r="AE367" s="266"/>
      <c r="AF367" s="266"/>
    </row>
    <row r="368" spans="5:32">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c r="AA368" s="266"/>
      <c r="AB368" s="266"/>
      <c r="AC368" s="266"/>
      <c r="AD368" s="266"/>
      <c r="AE368" s="266"/>
      <c r="AF368" s="266"/>
    </row>
    <row r="369" spans="5:32">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row>
    <row r="370" spans="5:32">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c r="AA370" s="266"/>
      <c r="AB370" s="266"/>
      <c r="AC370" s="266"/>
      <c r="AD370" s="266"/>
      <c r="AE370" s="266"/>
      <c r="AF370" s="266"/>
    </row>
    <row r="371" spans="5:32">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row>
    <row r="372" spans="5:32">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c r="AA372" s="266"/>
      <c r="AB372" s="266"/>
      <c r="AC372" s="266"/>
      <c r="AD372" s="266"/>
      <c r="AE372" s="266"/>
      <c r="AF372" s="266"/>
    </row>
    <row r="373" spans="5:32">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c r="AA373" s="266"/>
      <c r="AB373" s="266"/>
      <c r="AC373" s="266"/>
      <c r="AD373" s="266"/>
      <c r="AE373" s="266"/>
      <c r="AF373" s="266"/>
    </row>
    <row r="374" spans="5:32">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c r="AA374" s="266"/>
      <c r="AB374" s="266"/>
      <c r="AC374" s="266"/>
      <c r="AD374" s="266"/>
      <c r="AE374" s="266"/>
      <c r="AF374" s="266"/>
    </row>
    <row r="375" spans="5:32">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c r="AA375" s="266"/>
      <c r="AB375" s="266"/>
      <c r="AC375" s="266"/>
      <c r="AD375" s="266"/>
      <c r="AE375" s="266"/>
      <c r="AF375" s="266"/>
    </row>
    <row r="376" spans="5:32">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c r="AA376" s="266"/>
      <c r="AB376" s="266"/>
      <c r="AC376" s="266"/>
      <c r="AD376" s="266"/>
      <c r="AE376" s="266"/>
      <c r="AF376" s="266"/>
    </row>
    <row r="377" spans="5:32">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c r="AA377" s="266"/>
      <c r="AB377" s="266"/>
      <c r="AC377" s="266"/>
      <c r="AD377" s="266"/>
      <c r="AE377" s="266"/>
      <c r="AF377" s="266"/>
    </row>
    <row r="378" spans="5:32">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c r="AA378" s="266"/>
      <c r="AB378" s="266"/>
      <c r="AC378" s="266"/>
      <c r="AD378" s="266"/>
      <c r="AE378" s="266"/>
      <c r="AF378" s="266"/>
    </row>
    <row r="379" spans="5:32">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c r="AA379" s="266"/>
      <c r="AB379" s="266"/>
      <c r="AC379" s="266"/>
      <c r="AD379" s="266"/>
      <c r="AE379" s="266"/>
      <c r="AF379" s="266"/>
    </row>
    <row r="380" spans="5:32">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c r="AA380" s="266"/>
      <c r="AB380" s="266"/>
      <c r="AC380" s="266"/>
      <c r="AD380" s="266"/>
      <c r="AE380" s="266"/>
      <c r="AF380" s="266"/>
    </row>
  </sheetData>
  <dataValidations disablePrompts="1" count="1">
    <dataValidation type="list" allowBlank="1" showInputMessage="1" showErrorMessage="1" sqref="E2" xr:uid="{7C5980C0-7FD7-4F47-A448-09A0F6AED8D9}">
      <formula1>"PJ, ktoe"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54"/>
  <sheetViews>
    <sheetView workbookViewId="0">
      <pane xSplit="4" ySplit="3" topLeftCell="O110" activePane="bottomRight" state="frozen"/>
      <selection pane="topRight" activeCell="E1" sqref="E1"/>
      <selection pane="bottomLeft" activeCell="A4" sqref="A4"/>
      <selection pane="bottomRight" activeCell="E4" sqref="E4:AG144"/>
    </sheetView>
  </sheetViews>
  <sheetFormatPr defaultRowHeight="14.5"/>
  <cols>
    <col min="1" max="1" width="4" customWidth="1"/>
    <col min="2" max="2" width="9.81640625" customWidth="1"/>
    <col min="3" max="3" width="29.81640625" customWidth="1"/>
    <col min="14" max="14" width="10.26953125" bestFit="1" customWidth="1"/>
    <col min="25" max="25" width="9.7265625" bestFit="1" customWidth="1"/>
    <col min="26" max="26" width="10" bestFit="1" customWidth="1"/>
    <col min="27" max="27" width="11" bestFit="1" customWidth="1"/>
    <col min="28" max="28" width="9.7265625" bestFit="1" customWidth="1"/>
    <col min="29" max="30" width="10" bestFit="1" customWidth="1"/>
    <col min="34" max="34" width="22.7265625" customWidth="1"/>
  </cols>
  <sheetData>
    <row r="1" spans="1:34">
      <c r="A1" s="87" t="s">
        <v>286</v>
      </c>
      <c r="B1" s="63"/>
      <c r="C1" s="63"/>
      <c r="D1" s="12" t="s">
        <v>206</v>
      </c>
      <c r="E1" s="12">
        <v>1990</v>
      </c>
      <c r="F1" s="12">
        <f>E1+1</f>
        <v>1991</v>
      </c>
      <c r="G1" s="12">
        <f t="shared" ref="G1:AG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si="0"/>
        <v>2017</v>
      </c>
      <c r="AG1" s="12">
        <f t="shared" si="0"/>
        <v>2018</v>
      </c>
      <c r="AH1" s="65" t="s">
        <v>287</v>
      </c>
    </row>
    <row r="2" spans="1:34" ht="12.75" customHeight="1">
      <c r="A2" s="68"/>
      <c r="B2" s="88"/>
      <c r="C2" s="69"/>
      <c r="D2" s="15" t="s">
        <v>288</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69"/>
    </row>
    <row r="3" spans="1:34" ht="12.75" customHeight="1">
      <c r="A3" s="68"/>
      <c r="B3" s="88" t="s">
        <v>289</v>
      </c>
      <c r="C3" s="69" t="s">
        <v>290</v>
      </c>
      <c r="D3" s="16"/>
      <c r="E3" s="89">
        <f>SUM(E4:E10)</f>
        <v>0</v>
      </c>
      <c r="F3" s="89">
        <f t="shared" ref="F3:AG3" si="1">SUM(F4:F10)</f>
        <v>0</v>
      </c>
      <c r="G3" s="89">
        <f t="shared" si="1"/>
        <v>0</v>
      </c>
      <c r="H3" s="89">
        <f t="shared" si="1"/>
        <v>0</v>
      </c>
      <c r="I3" s="89">
        <f t="shared" si="1"/>
        <v>0</v>
      </c>
      <c r="J3" s="89">
        <f t="shared" si="1"/>
        <v>0</v>
      </c>
      <c r="K3" s="89">
        <f t="shared" si="1"/>
        <v>0</v>
      </c>
      <c r="L3" s="89">
        <f t="shared" si="1"/>
        <v>0</v>
      </c>
      <c r="M3" s="89">
        <f t="shared" si="1"/>
        <v>0</v>
      </c>
      <c r="N3" s="89">
        <f t="shared" si="1"/>
        <v>0</v>
      </c>
      <c r="O3" s="89">
        <f t="shared" si="1"/>
        <v>0</v>
      </c>
      <c r="P3" s="89">
        <f t="shared" si="1"/>
        <v>0</v>
      </c>
      <c r="Q3" s="89">
        <f t="shared" si="1"/>
        <v>0</v>
      </c>
      <c r="R3" s="89">
        <f t="shared" si="1"/>
        <v>0</v>
      </c>
      <c r="S3" s="89">
        <f t="shared" si="1"/>
        <v>0</v>
      </c>
      <c r="T3" s="89">
        <f t="shared" si="1"/>
        <v>0</v>
      </c>
      <c r="U3" s="89">
        <f t="shared" si="1"/>
        <v>0</v>
      </c>
      <c r="V3" s="89">
        <f t="shared" si="1"/>
        <v>0</v>
      </c>
      <c r="W3" s="89">
        <f t="shared" si="1"/>
        <v>0</v>
      </c>
      <c r="X3" s="89">
        <f t="shared" si="1"/>
        <v>0</v>
      </c>
      <c r="Y3" s="89">
        <f t="shared" si="1"/>
        <v>0</v>
      </c>
      <c r="Z3" s="89">
        <f t="shared" si="1"/>
        <v>0</v>
      </c>
      <c r="AA3" s="89">
        <f t="shared" si="1"/>
        <v>0</v>
      </c>
      <c r="AB3" s="89">
        <f t="shared" si="1"/>
        <v>0</v>
      </c>
      <c r="AC3" s="89">
        <f t="shared" si="1"/>
        <v>0</v>
      </c>
      <c r="AD3" s="89">
        <f t="shared" si="1"/>
        <v>0</v>
      </c>
      <c r="AE3" s="89">
        <f t="shared" si="1"/>
        <v>0</v>
      </c>
      <c r="AF3" s="89">
        <f t="shared" si="1"/>
        <v>0</v>
      </c>
      <c r="AG3" s="89">
        <f t="shared" si="1"/>
        <v>0</v>
      </c>
      <c r="AH3" s="69"/>
    </row>
    <row r="4" spans="1:34" ht="12.75" customHeight="1">
      <c r="A4" s="90">
        <v>1</v>
      </c>
      <c r="B4" s="91"/>
      <c r="C4" s="71" t="s">
        <v>211</v>
      </c>
      <c r="D4" s="291" t="str">
        <f>D2</f>
        <v>PJ</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30" t="s">
        <v>291</v>
      </c>
    </row>
    <row r="5" spans="1:34" ht="12.75" customHeight="1">
      <c r="A5" s="90">
        <v>2</v>
      </c>
      <c r="B5" s="91"/>
      <c r="C5" s="71" t="s">
        <v>213</v>
      </c>
      <c r="D5" s="291"/>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4" ht="12.75" customHeight="1">
      <c r="A6" s="90">
        <v>3</v>
      </c>
      <c r="B6" s="91"/>
      <c r="C6" s="71" t="s">
        <v>215</v>
      </c>
      <c r="D6" s="291"/>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4"/>
    </row>
    <row r="7" spans="1:34" ht="12.75" customHeight="1">
      <c r="A7" s="90">
        <v>4</v>
      </c>
      <c r="B7" s="91"/>
      <c r="C7" s="71" t="s">
        <v>217</v>
      </c>
      <c r="D7" s="291"/>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4"/>
    </row>
    <row r="8" spans="1:34" ht="12.75" customHeight="1">
      <c r="A8" s="90">
        <v>5</v>
      </c>
      <c r="B8" s="91"/>
      <c r="C8" s="71" t="s">
        <v>219</v>
      </c>
      <c r="D8" s="291"/>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4"/>
    </row>
    <row r="9" spans="1:34" ht="12.75" customHeight="1">
      <c r="A9" s="90">
        <v>6</v>
      </c>
      <c r="B9" s="91"/>
      <c r="C9" s="71" t="s">
        <v>221</v>
      </c>
      <c r="D9" s="291"/>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4"/>
    </row>
    <row r="10" spans="1:34" ht="12.75" customHeight="1">
      <c r="A10" s="90">
        <v>7</v>
      </c>
      <c r="B10" s="91"/>
      <c r="C10" s="71" t="s">
        <v>223</v>
      </c>
      <c r="D10" s="291"/>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4"/>
    </row>
    <row r="11" spans="1:34" ht="12.75" customHeight="1">
      <c r="A11" s="90"/>
      <c r="B11" s="88" t="s">
        <v>292</v>
      </c>
      <c r="C11" s="69" t="s">
        <v>293</v>
      </c>
      <c r="D11" s="95"/>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4"/>
    </row>
    <row r="12" spans="1:34" ht="12.75" customHeight="1">
      <c r="A12" s="90"/>
      <c r="B12" s="28"/>
      <c r="C12" s="92" t="s">
        <v>211</v>
      </c>
      <c r="D12" s="291" t="str">
        <f>D2</f>
        <v>PJ</v>
      </c>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4"/>
    </row>
    <row r="13" spans="1:34" ht="12.75" customHeight="1">
      <c r="A13" s="90"/>
      <c r="B13" s="28"/>
      <c r="C13" s="92" t="s">
        <v>213</v>
      </c>
      <c r="D13" s="291"/>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4"/>
    </row>
    <row r="14" spans="1:34" ht="12.75" customHeight="1">
      <c r="A14" s="90"/>
      <c r="B14" s="28"/>
      <c r="C14" s="92" t="s">
        <v>215</v>
      </c>
      <c r="D14" s="291"/>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4"/>
    </row>
    <row r="15" spans="1:34" ht="12.75" customHeight="1">
      <c r="A15" s="90"/>
      <c r="B15" s="28"/>
      <c r="C15" s="92" t="s">
        <v>217</v>
      </c>
      <c r="D15" s="291"/>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4"/>
    </row>
    <row r="16" spans="1:34" ht="12.75" customHeight="1">
      <c r="A16" s="90"/>
      <c r="B16" s="28"/>
      <c r="C16" s="92" t="s">
        <v>219</v>
      </c>
      <c r="D16" s="291"/>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4"/>
    </row>
    <row r="17" spans="1:34" ht="12.75" customHeight="1">
      <c r="A17" s="90"/>
      <c r="B17" s="28"/>
      <c r="C17" s="92" t="s">
        <v>221</v>
      </c>
      <c r="D17" s="291"/>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4"/>
    </row>
    <row r="18" spans="1:34" ht="12.75" customHeight="1">
      <c r="A18" s="90"/>
      <c r="B18" s="28"/>
      <c r="C18" s="92" t="s">
        <v>223</v>
      </c>
      <c r="D18" s="291"/>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row>
    <row r="19" spans="1:34" s="102" customFormat="1" ht="12.75" customHeight="1">
      <c r="B19" s="88" t="s">
        <v>294</v>
      </c>
      <c r="C19" s="69" t="s">
        <v>295</v>
      </c>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69"/>
    </row>
    <row r="20" spans="1:34" ht="12.75" customHeight="1">
      <c r="A20" s="18">
        <v>50</v>
      </c>
      <c r="B20" s="28"/>
      <c r="C20" s="92" t="s">
        <v>211</v>
      </c>
      <c r="D20" s="293" t="str">
        <f>D2</f>
        <v>PJ</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5"/>
    </row>
    <row r="21" spans="1:34" ht="12.75" customHeight="1">
      <c r="A21" s="18">
        <v>51</v>
      </c>
      <c r="B21" s="28"/>
      <c r="C21" s="92" t="s">
        <v>213</v>
      </c>
      <c r="D21" s="293"/>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105"/>
    </row>
    <row r="22" spans="1:34" ht="12.75" customHeight="1">
      <c r="A22" s="18">
        <v>52</v>
      </c>
      <c r="B22" s="28"/>
      <c r="C22" s="92" t="s">
        <v>215</v>
      </c>
      <c r="D22" s="293"/>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5"/>
    </row>
    <row r="23" spans="1:34" ht="12.75" customHeight="1">
      <c r="A23" s="18">
        <v>53</v>
      </c>
      <c r="B23" s="28"/>
      <c r="C23" s="92" t="s">
        <v>217</v>
      </c>
      <c r="D23" s="293"/>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5"/>
    </row>
    <row r="24" spans="1:34" ht="12.75" customHeight="1">
      <c r="A24" s="18">
        <v>54</v>
      </c>
      <c r="B24" s="28"/>
      <c r="C24" s="92" t="s">
        <v>219</v>
      </c>
      <c r="D24" s="293"/>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5"/>
    </row>
    <row r="25" spans="1:34" ht="12.75" customHeight="1">
      <c r="A25" s="18">
        <v>55</v>
      </c>
      <c r="B25" s="28"/>
      <c r="C25" s="92" t="s">
        <v>221</v>
      </c>
      <c r="D25" s="293"/>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5"/>
    </row>
    <row r="26" spans="1:34" ht="12.75" customHeight="1">
      <c r="A26" s="18">
        <v>56</v>
      </c>
      <c r="B26" s="28"/>
      <c r="C26" s="92" t="s">
        <v>223</v>
      </c>
      <c r="D26" s="293"/>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5"/>
    </row>
    <row r="27" spans="1:34" s="102" customFormat="1" ht="12.75" customHeight="1">
      <c r="A27" s="103"/>
      <c r="B27" s="117" t="s">
        <v>296</v>
      </c>
      <c r="C27" s="104" t="s">
        <v>297</v>
      </c>
      <c r="D27" s="95"/>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69"/>
    </row>
    <row r="28" spans="1:34" ht="12.75" customHeight="1">
      <c r="A28" s="18">
        <v>36</v>
      </c>
      <c r="B28" s="117" t="s">
        <v>298</v>
      </c>
      <c r="C28" s="92" t="s">
        <v>211</v>
      </c>
      <c r="D28" s="292" t="str">
        <f>D2</f>
        <v>PJ</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100"/>
    </row>
    <row r="29" spans="1:34" ht="12.75" customHeight="1">
      <c r="A29" s="18">
        <v>37</v>
      </c>
      <c r="B29" s="117" t="s">
        <v>299</v>
      </c>
      <c r="C29" s="92" t="s">
        <v>213</v>
      </c>
      <c r="D29" s="292"/>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row>
    <row r="30" spans="1:34" ht="12.75" customHeight="1">
      <c r="A30" s="18">
        <v>38</v>
      </c>
      <c r="B30" s="28"/>
      <c r="C30" s="92" t="s">
        <v>215</v>
      </c>
      <c r="D30" s="292"/>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100"/>
    </row>
    <row r="31" spans="1:34" ht="12.75" customHeight="1">
      <c r="A31" s="18">
        <v>39</v>
      </c>
      <c r="B31" s="28"/>
      <c r="C31" s="92" t="s">
        <v>217</v>
      </c>
      <c r="D31" s="292"/>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100"/>
    </row>
    <row r="32" spans="1:34" ht="12.75" customHeight="1">
      <c r="A32" s="18">
        <v>40</v>
      </c>
      <c r="B32" s="28"/>
      <c r="C32" s="92" t="s">
        <v>219</v>
      </c>
      <c r="D32" s="292"/>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100"/>
    </row>
    <row r="33" spans="1:34" ht="12.75" customHeight="1">
      <c r="A33" s="18">
        <v>41</v>
      </c>
      <c r="B33" s="28"/>
      <c r="C33" s="92" t="s">
        <v>221</v>
      </c>
      <c r="D33" s="292"/>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100"/>
    </row>
    <row r="34" spans="1:34" ht="12.75" customHeight="1">
      <c r="A34" s="18">
        <v>42</v>
      </c>
      <c r="B34" s="28"/>
      <c r="C34" s="92" t="s">
        <v>223</v>
      </c>
      <c r="D34" s="292"/>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1:34" s="102" customFormat="1" ht="12.75" customHeight="1">
      <c r="B35" s="88" t="s">
        <v>300</v>
      </c>
      <c r="C35" s="69" t="s">
        <v>301</v>
      </c>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69"/>
    </row>
    <row r="36" spans="1:34" ht="12.75" customHeight="1">
      <c r="A36" s="18">
        <v>50</v>
      </c>
      <c r="B36" s="28"/>
      <c r="C36" s="92" t="s">
        <v>211</v>
      </c>
      <c r="D36" s="293" t="str">
        <f>D2</f>
        <v>PJ</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105"/>
    </row>
    <row r="37" spans="1:34" ht="12.75" customHeight="1">
      <c r="A37" s="18">
        <v>51</v>
      </c>
      <c r="B37" s="28"/>
      <c r="C37" s="92" t="s">
        <v>213</v>
      </c>
      <c r="D37" s="293"/>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5"/>
    </row>
    <row r="38" spans="1:34" ht="12.75" customHeight="1">
      <c r="A38" s="18">
        <v>52</v>
      </c>
      <c r="B38" s="28"/>
      <c r="C38" s="92" t="s">
        <v>215</v>
      </c>
      <c r="D38" s="293"/>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5"/>
    </row>
    <row r="39" spans="1:34" ht="12.75" customHeight="1">
      <c r="A39" s="18">
        <v>53</v>
      </c>
      <c r="B39" s="28"/>
      <c r="C39" s="92" t="s">
        <v>217</v>
      </c>
      <c r="D39" s="293"/>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105"/>
    </row>
    <row r="40" spans="1:34" ht="12.75" customHeight="1">
      <c r="A40" s="18">
        <v>54</v>
      </c>
      <c r="B40" s="28"/>
      <c r="C40" s="92" t="s">
        <v>219</v>
      </c>
      <c r="D40" s="293"/>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105"/>
    </row>
    <row r="41" spans="1:34" ht="12.75" customHeight="1">
      <c r="A41" s="18">
        <v>55</v>
      </c>
      <c r="B41" s="28"/>
      <c r="C41" s="92" t="s">
        <v>221</v>
      </c>
      <c r="D41" s="293"/>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5"/>
    </row>
    <row r="42" spans="1:34" ht="12.75" customHeight="1">
      <c r="A42" s="18">
        <v>56</v>
      </c>
      <c r="B42" s="28"/>
      <c r="C42" s="92" t="s">
        <v>223</v>
      </c>
      <c r="D42" s="293"/>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105"/>
    </row>
    <row r="43" spans="1:34" ht="12.75" customHeight="1">
      <c r="A43" s="68"/>
      <c r="B43" s="88" t="s">
        <v>302</v>
      </c>
      <c r="C43" s="69" t="s">
        <v>303</v>
      </c>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8"/>
    </row>
    <row r="44" spans="1:34" ht="12.75" customHeight="1">
      <c r="A44" s="90">
        <v>1</v>
      </c>
      <c r="B44" s="28"/>
      <c r="C44" s="92" t="s">
        <v>211</v>
      </c>
      <c r="D44" s="292" t="str">
        <f>D2</f>
        <v>PJ</v>
      </c>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100"/>
    </row>
    <row r="45" spans="1:34" ht="12.75" customHeight="1">
      <c r="A45" s="90">
        <v>2</v>
      </c>
      <c r="B45" s="28"/>
      <c r="C45" s="92" t="s">
        <v>213</v>
      </c>
      <c r="D45" s="292"/>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100"/>
    </row>
    <row r="46" spans="1:34" ht="12.75" customHeight="1">
      <c r="A46" s="90">
        <v>3</v>
      </c>
      <c r="B46" s="28"/>
      <c r="C46" s="92" t="s">
        <v>215</v>
      </c>
      <c r="D46" s="292"/>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100"/>
    </row>
    <row r="47" spans="1:34" ht="12.75" customHeight="1">
      <c r="A47" s="90">
        <v>4</v>
      </c>
      <c r="B47" s="28"/>
      <c r="C47" s="92" t="s">
        <v>217</v>
      </c>
      <c r="D47" s="292"/>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100"/>
    </row>
    <row r="48" spans="1:34" ht="12.75" customHeight="1">
      <c r="A48" s="90">
        <v>5</v>
      </c>
      <c r="B48" s="28"/>
      <c r="C48" s="92" t="s">
        <v>219</v>
      </c>
      <c r="D48" s="292"/>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1:34" ht="12.75" customHeight="1">
      <c r="A49" s="90">
        <v>6</v>
      </c>
      <c r="B49" s="28"/>
      <c r="C49" s="92" t="s">
        <v>221</v>
      </c>
      <c r="D49" s="292"/>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100"/>
    </row>
    <row r="50" spans="1:34" ht="12.75" customHeight="1">
      <c r="A50" s="90">
        <v>7</v>
      </c>
      <c r="B50" s="28"/>
      <c r="C50" s="92" t="s">
        <v>223</v>
      </c>
      <c r="D50" s="292"/>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100"/>
    </row>
    <row r="51" spans="1:34" s="102" customFormat="1" ht="12.75" customHeight="1">
      <c r="A51" s="101"/>
      <c r="B51" s="88" t="s">
        <v>304</v>
      </c>
      <c r="C51" s="69" t="s">
        <v>305</v>
      </c>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69"/>
    </row>
    <row r="52" spans="1:34" ht="12.75" customHeight="1">
      <c r="A52" s="90">
        <v>8</v>
      </c>
      <c r="B52" s="28"/>
      <c r="C52" s="92" t="s">
        <v>211</v>
      </c>
      <c r="D52" s="292" t="str">
        <f>D2</f>
        <v>PJ</v>
      </c>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ht="12.75" customHeight="1">
      <c r="A53" s="90">
        <v>9</v>
      </c>
      <c r="B53" s="28"/>
      <c r="C53" s="92" t="s">
        <v>213</v>
      </c>
      <c r="D53" s="292"/>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100"/>
    </row>
    <row r="54" spans="1:34" ht="12.75" customHeight="1">
      <c r="A54" s="90">
        <v>10</v>
      </c>
      <c r="B54" s="28"/>
      <c r="C54" s="92" t="s">
        <v>215</v>
      </c>
      <c r="D54" s="292"/>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100"/>
    </row>
    <row r="55" spans="1:34" ht="12.75" customHeight="1">
      <c r="A55" s="90">
        <v>11</v>
      </c>
      <c r="B55" s="28"/>
      <c r="C55" s="92" t="s">
        <v>217</v>
      </c>
      <c r="D55" s="292"/>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100"/>
    </row>
    <row r="56" spans="1:34" ht="12.75" customHeight="1">
      <c r="A56" s="90">
        <v>12</v>
      </c>
      <c r="B56" s="28"/>
      <c r="C56" s="92" t="s">
        <v>219</v>
      </c>
      <c r="D56" s="292"/>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100"/>
    </row>
    <row r="57" spans="1:34" ht="12.75" customHeight="1">
      <c r="A57" s="90">
        <v>13</v>
      </c>
      <c r="B57" s="28"/>
      <c r="C57" s="92" t="s">
        <v>221</v>
      </c>
      <c r="D57" s="292"/>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100"/>
    </row>
    <row r="58" spans="1:34" ht="12.75" customHeight="1">
      <c r="A58" s="90">
        <v>14</v>
      </c>
      <c r="B58" s="28"/>
      <c r="C58" s="92" t="s">
        <v>223</v>
      </c>
      <c r="D58" s="292"/>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100"/>
    </row>
    <row r="59" spans="1:34" s="102" customFormat="1" ht="12.75" customHeight="1">
      <c r="A59" s="103"/>
      <c r="B59" s="88" t="s">
        <v>306</v>
      </c>
      <c r="C59" s="69" t="s">
        <v>307</v>
      </c>
      <c r="D59" s="95"/>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69"/>
    </row>
    <row r="60" spans="1:34" ht="12.75" customHeight="1">
      <c r="A60" s="18">
        <v>15</v>
      </c>
      <c r="B60" s="28"/>
      <c r="C60" s="92" t="s">
        <v>211</v>
      </c>
      <c r="D60" s="292" t="str">
        <f>D2</f>
        <v>PJ</v>
      </c>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100"/>
    </row>
    <row r="61" spans="1:34" ht="12.75" customHeight="1">
      <c r="A61" s="18">
        <v>16</v>
      </c>
      <c r="B61" s="28"/>
      <c r="C61" s="92" t="s">
        <v>213</v>
      </c>
      <c r="D61" s="292"/>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100"/>
    </row>
    <row r="62" spans="1:34" ht="12.75" customHeight="1">
      <c r="A62" s="18">
        <v>17</v>
      </c>
      <c r="B62" s="28"/>
      <c r="C62" s="92" t="s">
        <v>215</v>
      </c>
      <c r="D62" s="292"/>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100"/>
    </row>
    <row r="63" spans="1:34" ht="12.75" customHeight="1">
      <c r="A63" s="18">
        <v>18</v>
      </c>
      <c r="B63" s="28"/>
      <c r="C63" s="92" t="s">
        <v>217</v>
      </c>
      <c r="D63" s="292"/>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100"/>
    </row>
    <row r="64" spans="1:34" ht="12.75" customHeight="1">
      <c r="A64" s="18">
        <v>19</v>
      </c>
      <c r="B64" s="28"/>
      <c r="C64" s="92" t="s">
        <v>219</v>
      </c>
      <c r="D64" s="292"/>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100"/>
    </row>
    <row r="65" spans="1:34" ht="12.75" customHeight="1">
      <c r="A65" s="18">
        <v>20</v>
      </c>
      <c r="B65" s="28"/>
      <c r="C65" s="92" t="s">
        <v>221</v>
      </c>
      <c r="D65" s="292"/>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100"/>
    </row>
    <row r="66" spans="1:34" ht="12.75" customHeight="1">
      <c r="A66" s="18">
        <v>21</v>
      </c>
      <c r="B66" s="28"/>
      <c r="C66" s="92" t="s">
        <v>223</v>
      </c>
      <c r="D66" s="292"/>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100"/>
    </row>
    <row r="67" spans="1:34" s="102" customFormat="1" ht="12.75" customHeight="1">
      <c r="A67" s="17"/>
      <c r="B67" s="118" t="s">
        <v>308</v>
      </c>
      <c r="C67" s="69" t="s">
        <v>283</v>
      </c>
      <c r="D67" s="95"/>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69"/>
    </row>
    <row r="68" spans="1:34" ht="12.75" customHeight="1">
      <c r="A68" s="18">
        <v>22</v>
      </c>
      <c r="B68" s="119" t="s">
        <v>309</v>
      </c>
      <c r="C68" s="92" t="s">
        <v>211</v>
      </c>
      <c r="D68" s="292" t="str">
        <f>D2</f>
        <v>PJ</v>
      </c>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100"/>
    </row>
    <row r="69" spans="1:34" ht="12.75" customHeight="1">
      <c r="A69" s="18">
        <v>23</v>
      </c>
      <c r="B69" s="120" t="s">
        <v>310</v>
      </c>
      <c r="C69" s="92" t="s">
        <v>213</v>
      </c>
      <c r="D69" s="292"/>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100"/>
    </row>
    <row r="70" spans="1:34" ht="12.75" customHeight="1">
      <c r="A70" s="18">
        <v>24</v>
      </c>
      <c r="B70" s="28"/>
      <c r="C70" s="92" t="s">
        <v>215</v>
      </c>
      <c r="D70" s="292"/>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100"/>
    </row>
    <row r="71" spans="1:34" ht="12.75" customHeight="1">
      <c r="A71" s="18">
        <v>25</v>
      </c>
      <c r="B71" s="28"/>
      <c r="C71" s="92" t="s">
        <v>217</v>
      </c>
      <c r="D71" s="292"/>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00"/>
    </row>
    <row r="72" spans="1:34" ht="12.75" customHeight="1">
      <c r="A72" s="18">
        <v>26</v>
      </c>
      <c r="B72" s="28"/>
      <c r="C72" s="92" t="s">
        <v>219</v>
      </c>
      <c r="D72" s="292"/>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100"/>
    </row>
    <row r="73" spans="1:34" ht="12.75" customHeight="1">
      <c r="A73" s="18">
        <v>27</v>
      </c>
      <c r="B73" s="28"/>
      <c r="C73" s="92" t="s">
        <v>221</v>
      </c>
      <c r="D73" s="292"/>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100"/>
    </row>
    <row r="74" spans="1:34" ht="12.75" customHeight="1">
      <c r="A74" s="18">
        <v>28</v>
      </c>
      <c r="B74" s="28"/>
      <c r="C74" s="92" t="s">
        <v>223</v>
      </c>
      <c r="D74" s="292"/>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100"/>
    </row>
    <row r="75" spans="1:34" s="102" customFormat="1" ht="12.75" customHeight="1">
      <c r="A75" s="103"/>
      <c r="B75" s="88" t="s">
        <v>311</v>
      </c>
      <c r="C75" s="69" t="s">
        <v>312</v>
      </c>
      <c r="D75" s="95"/>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69"/>
    </row>
    <row r="76" spans="1:34" ht="12.75" customHeight="1">
      <c r="A76" s="18">
        <v>43</v>
      </c>
      <c r="B76" s="28"/>
      <c r="C76" s="92" t="s">
        <v>211</v>
      </c>
      <c r="D76" s="292" t="str">
        <f>D2</f>
        <v>PJ</v>
      </c>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100"/>
    </row>
    <row r="77" spans="1:34" ht="12.75" customHeight="1">
      <c r="A77" s="18">
        <v>44</v>
      </c>
      <c r="B77" s="28"/>
      <c r="C77" s="92" t="s">
        <v>213</v>
      </c>
      <c r="D77" s="292"/>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100"/>
    </row>
    <row r="78" spans="1:34" ht="12.75" customHeight="1">
      <c r="A78" s="18">
        <v>45</v>
      </c>
      <c r="B78" s="28"/>
      <c r="C78" s="92" t="s">
        <v>215</v>
      </c>
      <c r="D78" s="292"/>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100"/>
    </row>
    <row r="79" spans="1:34" ht="12.75" customHeight="1">
      <c r="A79" s="18">
        <v>46</v>
      </c>
      <c r="B79" s="28"/>
      <c r="C79" s="92" t="s">
        <v>217</v>
      </c>
      <c r="D79" s="292"/>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100"/>
    </row>
    <row r="80" spans="1:34" ht="12.75" customHeight="1">
      <c r="A80" s="18">
        <v>47</v>
      </c>
      <c r="B80" s="28"/>
      <c r="C80" s="92" t="s">
        <v>219</v>
      </c>
      <c r="D80" s="292"/>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ht="12.75" customHeight="1">
      <c r="A81" s="18">
        <v>48</v>
      </c>
      <c r="B81" s="28"/>
      <c r="C81" s="92" t="s">
        <v>221</v>
      </c>
      <c r="D81" s="292"/>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100"/>
    </row>
    <row r="82" spans="1:34" ht="12.75" customHeight="1">
      <c r="A82" s="18">
        <v>49</v>
      </c>
      <c r="B82" s="28"/>
      <c r="C82" s="92" t="s">
        <v>223</v>
      </c>
      <c r="D82" s="292"/>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100"/>
    </row>
    <row r="83" spans="1:34" s="102" customFormat="1" ht="12.75" customHeight="1">
      <c r="B83" s="88" t="s">
        <v>313</v>
      </c>
      <c r="C83" s="69" t="s">
        <v>314</v>
      </c>
      <c r="D83" s="95"/>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69"/>
    </row>
    <row r="84" spans="1:34" ht="12.75" customHeight="1">
      <c r="A84" s="18">
        <v>57</v>
      </c>
      <c r="B84" s="28"/>
      <c r="C84" s="92" t="s">
        <v>211</v>
      </c>
      <c r="D84" s="292" t="str">
        <f>D2</f>
        <v>PJ</v>
      </c>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100"/>
    </row>
    <row r="85" spans="1:34" ht="12.75" customHeight="1">
      <c r="A85" s="18">
        <v>58</v>
      </c>
      <c r="B85" s="28"/>
      <c r="C85" s="92" t="s">
        <v>213</v>
      </c>
      <c r="D85" s="292"/>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100"/>
    </row>
    <row r="86" spans="1:34" ht="12.75" customHeight="1">
      <c r="A86" s="18">
        <v>59</v>
      </c>
      <c r="B86" s="28"/>
      <c r="C86" s="92" t="s">
        <v>215</v>
      </c>
      <c r="D86" s="292"/>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100"/>
    </row>
    <row r="87" spans="1:34" ht="12.75" customHeight="1">
      <c r="A87" s="18">
        <v>60</v>
      </c>
      <c r="B87" s="28"/>
      <c r="C87" s="92" t="s">
        <v>217</v>
      </c>
      <c r="D87" s="292"/>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100"/>
    </row>
    <row r="88" spans="1:34" ht="12.75" customHeight="1">
      <c r="A88" s="18">
        <v>61</v>
      </c>
      <c r="B88" s="28"/>
      <c r="C88" s="92" t="s">
        <v>219</v>
      </c>
      <c r="D88" s="292"/>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100"/>
    </row>
    <row r="89" spans="1:34" ht="12.75" customHeight="1">
      <c r="A89" s="18">
        <v>62</v>
      </c>
      <c r="B89" s="28"/>
      <c r="C89" s="92" t="s">
        <v>221</v>
      </c>
      <c r="D89" s="292"/>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100"/>
    </row>
    <row r="90" spans="1:34" ht="12.75" customHeight="1">
      <c r="A90" s="18">
        <v>63</v>
      </c>
      <c r="B90" s="28"/>
      <c r="C90" s="92" t="s">
        <v>223</v>
      </c>
      <c r="D90" s="292"/>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100"/>
    </row>
    <row r="91" spans="1:34" s="102" customFormat="1" ht="12.75" customHeight="1">
      <c r="B91" s="88" t="s">
        <v>315</v>
      </c>
      <c r="C91" s="69" t="s">
        <v>316</v>
      </c>
      <c r="D91" s="95"/>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69"/>
    </row>
    <row r="92" spans="1:34" ht="12.75" customHeight="1">
      <c r="A92" s="18">
        <v>64</v>
      </c>
      <c r="B92" s="28"/>
      <c r="C92" s="92" t="s">
        <v>211</v>
      </c>
      <c r="D92" s="292" t="str">
        <f>D2</f>
        <v>PJ</v>
      </c>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100"/>
    </row>
    <row r="93" spans="1:34" ht="12.75" customHeight="1">
      <c r="A93" s="18">
        <v>65</v>
      </c>
      <c r="B93" s="28"/>
      <c r="C93" s="92" t="s">
        <v>213</v>
      </c>
      <c r="D93" s="292"/>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100"/>
    </row>
    <row r="94" spans="1:34" ht="12.75" customHeight="1">
      <c r="A94" s="18">
        <v>66</v>
      </c>
      <c r="B94" s="28"/>
      <c r="C94" s="92" t="s">
        <v>215</v>
      </c>
      <c r="D94" s="292"/>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100"/>
    </row>
    <row r="95" spans="1:34" ht="12.75" customHeight="1">
      <c r="A95" s="18">
        <v>67</v>
      </c>
      <c r="B95" s="28"/>
      <c r="C95" s="92" t="s">
        <v>217</v>
      </c>
      <c r="D95" s="292"/>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100"/>
    </row>
    <row r="96" spans="1:34" ht="12.75" customHeight="1">
      <c r="A96" s="18">
        <v>68</v>
      </c>
      <c r="B96" s="28"/>
      <c r="C96" s="92" t="s">
        <v>219</v>
      </c>
      <c r="D96" s="292"/>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100"/>
    </row>
    <row r="97" spans="1:34" ht="12.75" customHeight="1">
      <c r="A97" s="18">
        <v>69</v>
      </c>
      <c r="B97" s="28"/>
      <c r="C97" s="92" t="s">
        <v>221</v>
      </c>
      <c r="D97" s="292"/>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100"/>
    </row>
    <row r="98" spans="1:34" ht="12.75" customHeight="1">
      <c r="A98" s="18">
        <v>70</v>
      </c>
      <c r="B98" s="28"/>
      <c r="C98" s="92" t="s">
        <v>223</v>
      </c>
      <c r="D98" s="292"/>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100"/>
    </row>
    <row r="99" spans="1:34" s="102" customFormat="1" ht="12.75" customHeight="1">
      <c r="B99" s="106" t="s">
        <v>317</v>
      </c>
      <c r="C99" s="69" t="s">
        <v>318</v>
      </c>
      <c r="D99" s="95"/>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69"/>
    </row>
    <row r="100" spans="1:34" ht="12.75" customHeight="1">
      <c r="A100" s="18">
        <v>71</v>
      </c>
      <c r="B100" s="28"/>
      <c r="C100" s="92" t="s">
        <v>211</v>
      </c>
      <c r="D100" s="292" t="str">
        <f>D2</f>
        <v>PJ</v>
      </c>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ht="12.75" customHeight="1">
      <c r="A101" s="18">
        <v>72</v>
      </c>
      <c r="B101" s="28"/>
      <c r="C101" s="92" t="s">
        <v>213</v>
      </c>
      <c r="D101" s="292"/>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100"/>
    </row>
    <row r="102" spans="1:34" ht="12.75" customHeight="1">
      <c r="A102" s="18">
        <v>73</v>
      </c>
      <c r="B102" s="28"/>
      <c r="C102" s="92" t="s">
        <v>215</v>
      </c>
      <c r="D102" s="292"/>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100"/>
    </row>
    <row r="103" spans="1:34" ht="12.75" customHeight="1">
      <c r="A103" s="18">
        <v>74</v>
      </c>
      <c r="B103" s="28"/>
      <c r="C103" s="92" t="s">
        <v>217</v>
      </c>
      <c r="D103" s="292"/>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100"/>
    </row>
    <row r="104" spans="1:34" ht="12.75" customHeight="1">
      <c r="A104" s="18">
        <v>75</v>
      </c>
      <c r="B104" s="28"/>
      <c r="C104" s="92" t="s">
        <v>219</v>
      </c>
      <c r="D104" s="292"/>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100"/>
    </row>
    <row r="105" spans="1:34" ht="12.75" customHeight="1">
      <c r="A105" s="18">
        <v>76</v>
      </c>
      <c r="B105" s="28"/>
      <c r="C105" s="92" t="s">
        <v>221</v>
      </c>
      <c r="D105" s="292"/>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100"/>
    </row>
    <row r="106" spans="1:34" ht="12.75" customHeight="1">
      <c r="A106" s="18">
        <v>77</v>
      </c>
      <c r="B106" s="28"/>
      <c r="C106" s="92" t="s">
        <v>223</v>
      </c>
      <c r="D106" s="292"/>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100"/>
    </row>
    <row r="107" spans="1:34" s="102" customFormat="1" ht="12.75" customHeight="1">
      <c r="B107" s="88" t="s">
        <v>319</v>
      </c>
      <c r="C107" s="69" t="s">
        <v>285</v>
      </c>
      <c r="D107" s="95"/>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69"/>
    </row>
    <row r="108" spans="1:34" ht="12.75" customHeight="1">
      <c r="A108" s="18">
        <v>85</v>
      </c>
      <c r="B108" s="28"/>
      <c r="C108" s="92" t="s">
        <v>211</v>
      </c>
      <c r="D108" s="292" t="str">
        <f>D2</f>
        <v>PJ</v>
      </c>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100"/>
    </row>
    <row r="109" spans="1:34" ht="12.75" customHeight="1">
      <c r="A109" s="18">
        <v>86</v>
      </c>
      <c r="B109" s="28"/>
      <c r="C109" s="92" t="s">
        <v>213</v>
      </c>
      <c r="D109" s="292"/>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100"/>
    </row>
    <row r="110" spans="1:34" ht="12.75" customHeight="1">
      <c r="A110" s="18">
        <v>87</v>
      </c>
      <c r="B110" s="28"/>
      <c r="C110" s="92" t="s">
        <v>215</v>
      </c>
      <c r="D110" s="292"/>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100"/>
    </row>
    <row r="111" spans="1:34" ht="12.75" customHeight="1">
      <c r="A111" s="18">
        <v>88</v>
      </c>
      <c r="B111" s="28"/>
      <c r="C111" s="92" t="s">
        <v>217</v>
      </c>
      <c r="D111" s="292"/>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100"/>
    </row>
    <row r="112" spans="1:34" ht="12.75" customHeight="1">
      <c r="A112" s="18">
        <v>89</v>
      </c>
      <c r="B112" s="28"/>
      <c r="C112" s="92" t="s">
        <v>219</v>
      </c>
      <c r="D112" s="292"/>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100"/>
    </row>
    <row r="113" spans="1:34" ht="12.75" customHeight="1">
      <c r="A113" s="18">
        <v>90</v>
      </c>
      <c r="B113" s="28"/>
      <c r="C113" s="92" t="s">
        <v>221</v>
      </c>
      <c r="D113" s="292"/>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100"/>
    </row>
    <row r="114" spans="1:34" ht="12.75" customHeight="1">
      <c r="A114" s="18">
        <v>91</v>
      </c>
      <c r="B114" s="28"/>
      <c r="C114" s="92" t="s">
        <v>223</v>
      </c>
      <c r="D114" s="43"/>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100"/>
    </row>
    <row r="115" spans="1:34" s="102" customFormat="1" ht="12.75" customHeight="1">
      <c r="B115" s="106" t="s">
        <v>320</v>
      </c>
      <c r="C115" s="69" t="s">
        <v>321</v>
      </c>
      <c r="D115" s="95"/>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69"/>
    </row>
    <row r="116" spans="1:34" ht="12.75" customHeight="1">
      <c r="A116" s="18">
        <v>71</v>
      </c>
      <c r="B116" s="28"/>
      <c r="C116" s="92" t="s">
        <v>211</v>
      </c>
      <c r="D116" s="292" t="str">
        <f>D2</f>
        <v>PJ</v>
      </c>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100"/>
    </row>
    <row r="117" spans="1:34" ht="12.75" customHeight="1">
      <c r="A117" s="18">
        <v>72</v>
      </c>
      <c r="B117" s="28"/>
      <c r="C117" s="92" t="s">
        <v>213</v>
      </c>
      <c r="D117" s="292"/>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100"/>
    </row>
    <row r="118" spans="1:34" ht="12.75" customHeight="1">
      <c r="A118" s="18">
        <v>73</v>
      </c>
      <c r="B118" s="28"/>
      <c r="C118" s="92" t="s">
        <v>215</v>
      </c>
      <c r="D118" s="292"/>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100"/>
    </row>
    <row r="119" spans="1:34" ht="12.75" customHeight="1">
      <c r="A119" s="18">
        <v>74</v>
      </c>
      <c r="B119" s="28"/>
      <c r="C119" s="92" t="s">
        <v>217</v>
      </c>
      <c r="D119" s="292"/>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100"/>
    </row>
    <row r="120" spans="1:34" ht="12.75" customHeight="1">
      <c r="A120" s="18">
        <v>75</v>
      </c>
      <c r="B120" s="28"/>
      <c r="C120" s="92" t="s">
        <v>219</v>
      </c>
      <c r="D120" s="292"/>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100"/>
    </row>
    <row r="121" spans="1:34" ht="12.75" customHeight="1">
      <c r="A121" s="18">
        <v>76</v>
      </c>
      <c r="B121" s="28"/>
      <c r="C121" s="92" t="s">
        <v>221</v>
      </c>
      <c r="D121" s="292"/>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100"/>
    </row>
    <row r="122" spans="1:34" ht="12.75" customHeight="1">
      <c r="A122" s="18">
        <v>77</v>
      </c>
      <c r="B122" s="28"/>
      <c r="C122" s="92" t="s">
        <v>223</v>
      </c>
      <c r="D122" s="292"/>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100"/>
    </row>
    <row r="133" spans="3:4">
      <c r="C133" s="107" t="b">
        <v>1</v>
      </c>
      <c r="D133" s="30"/>
    </row>
    <row r="152" spans="7:11">
      <c r="G152" s="107" t="b">
        <v>1</v>
      </c>
    </row>
    <row r="154" spans="7:11">
      <c r="K154" s="30"/>
    </row>
  </sheetData>
  <mergeCells count="15">
    <mergeCell ref="D116:D122"/>
    <mergeCell ref="D108:D113"/>
    <mergeCell ref="D100:D106"/>
    <mergeCell ref="D68:D74"/>
    <mergeCell ref="D28:D34"/>
    <mergeCell ref="D76:D82"/>
    <mergeCell ref="D84:D90"/>
    <mergeCell ref="D4:D10"/>
    <mergeCell ref="D44:D50"/>
    <mergeCell ref="D52:D58"/>
    <mergeCell ref="D60:D66"/>
    <mergeCell ref="D92:D98"/>
    <mergeCell ref="D36:D42"/>
    <mergeCell ref="D12:D18"/>
    <mergeCell ref="D20:D26"/>
  </mergeCells>
  <dataValidations disablePrompts="1" count="1">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xr:uid="{00000000-0002-0000-0500-000000000000}">
      <formula1>"PJ, ktoe"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5"/>
  <sheetViews>
    <sheetView workbookViewId="0">
      <pane xSplit="6" ySplit="3" topLeftCell="Y41" activePane="bottomRight" state="frozen"/>
      <selection pane="topRight" activeCell="G1" sqref="G1"/>
      <selection pane="bottomLeft" activeCell="A4" sqref="A4"/>
      <selection pane="bottomRight" activeCell="E4" sqref="E4:AG46"/>
    </sheetView>
  </sheetViews>
  <sheetFormatPr defaultRowHeight="14.5"/>
  <cols>
    <col min="1" max="1" width="4.26953125" customWidth="1"/>
    <col min="2" max="2" width="5.1796875" customWidth="1"/>
    <col min="3" max="3" width="40.81640625" customWidth="1"/>
    <col min="5" max="5" width="13.7265625" bestFit="1" customWidth="1"/>
    <col min="34" max="34" width="22.7265625" customWidth="1"/>
  </cols>
  <sheetData>
    <row r="1" spans="1:34">
      <c r="A1" s="62" t="s">
        <v>322</v>
      </c>
      <c r="B1" s="13"/>
      <c r="C1" s="63"/>
      <c r="D1" s="12" t="s">
        <v>206</v>
      </c>
      <c r="E1" s="12">
        <v>1990</v>
      </c>
      <c r="F1" s="12">
        <f>E1+1</f>
        <v>1991</v>
      </c>
      <c r="G1" s="12">
        <f t="shared" ref="G1:AE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ref="AF1" si="1">AE1+1</f>
        <v>2017</v>
      </c>
      <c r="AG1" s="12">
        <f t="shared" ref="AG1" si="2">AF1+1</f>
        <v>2018</v>
      </c>
      <c r="AH1" s="64" t="s">
        <v>287</v>
      </c>
    </row>
    <row r="2" spans="1:34">
      <c r="A2" s="12"/>
      <c r="B2" s="13"/>
      <c r="C2" s="63"/>
      <c r="D2" s="15" t="s">
        <v>323</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65"/>
    </row>
    <row r="3" spans="1:34" ht="12.75" customHeight="1">
      <c r="A3" s="16"/>
      <c r="B3" s="17"/>
      <c r="C3" s="66" t="s">
        <v>324</v>
      </c>
      <c r="D3" s="16"/>
      <c r="E3" s="67">
        <f>SUM(E4:E13)</f>
        <v>0</v>
      </c>
      <c r="F3" s="67">
        <f t="shared" ref="F3:AF3" si="3">SUM(F4:F13)</f>
        <v>0</v>
      </c>
      <c r="G3" s="67">
        <f t="shared" si="3"/>
        <v>0</v>
      </c>
      <c r="H3" s="67">
        <f t="shared" si="3"/>
        <v>0</v>
      </c>
      <c r="I3" s="67">
        <f t="shared" si="3"/>
        <v>0</v>
      </c>
      <c r="J3" s="67">
        <f t="shared" si="3"/>
        <v>0</v>
      </c>
      <c r="K3" s="67">
        <f t="shared" si="3"/>
        <v>0</v>
      </c>
      <c r="L3" s="67">
        <f t="shared" si="3"/>
        <v>0</v>
      </c>
      <c r="M3" s="67">
        <f t="shared" si="3"/>
        <v>0</v>
      </c>
      <c r="N3" s="67">
        <f t="shared" si="3"/>
        <v>0</v>
      </c>
      <c r="O3" s="67">
        <f t="shared" si="3"/>
        <v>0</v>
      </c>
      <c r="P3" s="67">
        <f t="shared" si="3"/>
        <v>0</v>
      </c>
      <c r="Q3" s="67">
        <f t="shared" si="3"/>
        <v>0</v>
      </c>
      <c r="R3" s="67">
        <f t="shared" si="3"/>
        <v>0</v>
      </c>
      <c r="S3" s="67">
        <f t="shared" si="3"/>
        <v>0</v>
      </c>
      <c r="T3" s="67">
        <f t="shared" si="3"/>
        <v>0</v>
      </c>
      <c r="U3" s="67">
        <f t="shared" si="3"/>
        <v>0</v>
      </c>
      <c r="V3" s="67">
        <f t="shared" si="3"/>
        <v>0</v>
      </c>
      <c r="W3" s="67">
        <f t="shared" si="3"/>
        <v>0</v>
      </c>
      <c r="X3" s="67">
        <f t="shared" si="3"/>
        <v>0</v>
      </c>
      <c r="Y3" s="67">
        <f t="shared" si="3"/>
        <v>0</v>
      </c>
      <c r="Z3" s="67">
        <f t="shared" si="3"/>
        <v>0</v>
      </c>
      <c r="AA3" s="67">
        <f t="shared" si="3"/>
        <v>0</v>
      </c>
      <c r="AB3" s="67">
        <f t="shared" si="3"/>
        <v>0</v>
      </c>
      <c r="AC3" s="67">
        <f t="shared" si="3"/>
        <v>0</v>
      </c>
      <c r="AD3" s="67">
        <f t="shared" si="3"/>
        <v>0</v>
      </c>
      <c r="AE3" s="67">
        <f t="shared" si="3"/>
        <v>0</v>
      </c>
      <c r="AF3" s="67">
        <f t="shared" si="3"/>
        <v>0</v>
      </c>
      <c r="AG3" s="67">
        <f>SUM(AG4:AG13)</f>
        <v>0</v>
      </c>
      <c r="AH3" s="69"/>
    </row>
    <row r="4" spans="1:34" ht="12.75" customHeight="1">
      <c r="A4">
        <v>1</v>
      </c>
      <c r="B4" s="70"/>
      <c r="C4" s="71" t="s">
        <v>211</v>
      </c>
      <c r="D4" s="19"/>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1"/>
    </row>
    <row r="5" spans="1:34" ht="12.75" customHeight="1">
      <c r="A5">
        <v>2</v>
      </c>
      <c r="B5" s="70"/>
      <c r="C5" s="71" t="s">
        <v>238</v>
      </c>
      <c r="D5" s="19" t="str">
        <f>D2</f>
        <v>Pj</v>
      </c>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1" t="s">
        <v>291</v>
      </c>
    </row>
    <row r="6" spans="1:34" ht="12.75" customHeight="1">
      <c r="A6">
        <v>3</v>
      </c>
      <c r="B6" s="70"/>
      <c r="C6" s="30" t="s">
        <v>239</v>
      </c>
      <c r="D6" s="19"/>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1"/>
    </row>
    <row r="7" spans="1:34" ht="12.75" customHeight="1">
      <c r="A7">
        <v>4</v>
      </c>
      <c r="B7" s="70"/>
      <c r="C7" s="71" t="s">
        <v>240</v>
      </c>
      <c r="D7" s="19"/>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1"/>
    </row>
    <row r="8" spans="1:34" ht="12.75" customHeight="1">
      <c r="A8">
        <v>5</v>
      </c>
      <c r="B8" s="70"/>
      <c r="C8" s="71" t="s">
        <v>241</v>
      </c>
      <c r="D8" s="19"/>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1"/>
    </row>
    <row r="9" spans="1:34" ht="12.75" customHeight="1">
      <c r="A9">
        <v>6</v>
      </c>
      <c r="B9" s="70"/>
      <c r="C9" s="71" t="s">
        <v>242</v>
      </c>
      <c r="D9" s="19"/>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1"/>
    </row>
    <row r="10" spans="1:34" ht="12.75" customHeight="1">
      <c r="A10">
        <v>7</v>
      </c>
      <c r="B10" s="70"/>
      <c r="C10" s="71" t="s">
        <v>215</v>
      </c>
      <c r="D10" s="19"/>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1"/>
    </row>
    <row r="11" spans="1:34" ht="12.75" customHeight="1">
      <c r="A11">
        <v>8</v>
      </c>
      <c r="B11" s="70"/>
      <c r="C11" s="71" t="s">
        <v>245</v>
      </c>
      <c r="D11" s="19"/>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1"/>
    </row>
    <row r="12" spans="1:34" ht="12.75" customHeight="1">
      <c r="A12">
        <v>9</v>
      </c>
      <c r="B12" s="70"/>
      <c r="C12" s="71" t="s">
        <v>219</v>
      </c>
      <c r="D12" s="19"/>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1"/>
    </row>
    <row r="13" spans="1:34" ht="12.75" customHeight="1">
      <c r="A13">
        <v>10</v>
      </c>
      <c r="B13" s="70"/>
      <c r="C13" s="74" t="s">
        <v>248</v>
      </c>
      <c r="D13" s="19"/>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4"/>
    </row>
    <row r="14" spans="1:34" ht="12.75" customHeight="1">
      <c r="A14">
        <v>11</v>
      </c>
      <c r="B14" s="76"/>
      <c r="C14" s="77" t="s">
        <v>325</v>
      </c>
      <c r="D14" s="78"/>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80"/>
    </row>
    <row r="15" spans="1:34" ht="12.75" customHeight="1">
      <c r="A15">
        <v>12</v>
      </c>
      <c r="B15" s="70"/>
      <c r="C15" s="30" t="s">
        <v>326</v>
      </c>
      <c r="D15" s="19" t="str">
        <f>D5</f>
        <v>Pj</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81"/>
    </row>
    <row r="16" spans="1:34" ht="12.75" customHeight="1">
      <c r="A16">
        <v>13</v>
      </c>
      <c r="B16" s="70"/>
      <c r="C16" s="30" t="s">
        <v>239</v>
      </c>
      <c r="D16" s="19"/>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1"/>
    </row>
    <row r="17" spans="1:34" ht="12.75" customHeight="1">
      <c r="A17">
        <v>14</v>
      </c>
      <c r="B17" s="70"/>
      <c r="C17" s="30" t="s">
        <v>240</v>
      </c>
      <c r="D17" s="19"/>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1"/>
    </row>
    <row r="18" spans="1:34" ht="12.75" customHeight="1">
      <c r="A18">
        <v>15</v>
      </c>
      <c r="B18" s="70"/>
      <c r="C18" s="30" t="s">
        <v>327</v>
      </c>
      <c r="D18" s="19"/>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1"/>
    </row>
    <row r="19" spans="1:34" ht="12.75" customHeight="1">
      <c r="A19">
        <v>16</v>
      </c>
      <c r="B19" s="70"/>
      <c r="C19" s="30" t="s">
        <v>215</v>
      </c>
      <c r="D19" s="19"/>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1"/>
    </row>
    <row r="20" spans="1:34" ht="12.75" customHeight="1">
      <c r="A20">
        <v>17</v>
      </c>
      <c r="B20" s="70"/>
      <c r="C20" s="71" t="s">
        <v>245</v>
      </c>
      <c r="D20" s="19"/>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1"/>
    </row>
    <row r="21" spans="1:34" ht="12.75" customHeight="1">
      <c r="A21">
        <v>18</v>
      </c>
      <c r="B21" s="70"/>
      <c r="C21" s="30" t="s">
        <v>219</v>
      </c>
      <c r="D21" s="19"/>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1"/>
    </row>
    <row r="22" spans="1:34" ht="12.75" customHeight="1">
      <c r="A22">
        <v>19</v>
      </c>
      <c r="B22" s="70"/>
      <c r="C22" s="83" t="s">
        <v>248</v>
      </c>
      <c r="D22" s="19"/>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4"/>
    </row>
    <row r="23" spans="1:34" ht="12.75" customHeight="1">
      <c r="A23">
        <v>20</v>
      </c>
      <c r="B23" s="85"/>
      <c r="C23" s="77" t="s">
        <v>328</v>
      </c>
      <c r="D23" s="78"/>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80"/>
    </row>
    <row r="24" spans="1:34" ht="12.75" customHeight="1">
      <c r="A24">
        <v>21</v>
      </c>
      <c r="B24" s="70"/>
      <c r="C24" s="30" t="s">
        <v>211</v>
      </c>
      <c r="D24" s="19"/>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81"/>
    </row>
    <row r="25" spans="1:34" ht="12.75" customHeight="1">
      <c r="A25">
        <v>22</v>
      </c>
      <c r="B25" s="70"/>
      <c r="C25" s="30" t="s">
        <v>239</v>
      </c>
      <c r="D25" s="19" t="str">
        <f>D5</f>
        <v>Pj</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81"/>
    </row>
    <row r="26" spans="1:34" ht="12.75" customHeight="1">
      <c r="A26">
        <v>23</v>
      </c>
      <c r="B26" s="70"/>
      <c r="C26" s="30" t="s">
        <v>241</v>
      </c>
      <c r="D26" s="19"/>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81"/>
    </row>
    <row r="27" spans="1:34" ht="12.75" customHeight="1">
      <c r="A27">
        <v>24</v>
      </c>
      <c r="B27" s="70"/>
      <c r="C27" s="30" t="s">
        <v>215</v>
      </c>
      <c r="D27" s="19"/>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81"/>
    </row>
    <row r="28" spans="1:34" ht="12.75" customHeight="1">
      <c r="A28">
        <v>25</v>
      </c>
      <c r="B28" s="70"/>
      <c r="C28" s="71" t="s">
        <v>245</v>
      </c>
      <c r="D28" s="19"/>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81"/>
    </row>
    <row r="29" spans="1:34" ht="12.75" customHeight="1">
      <c r="A29">
        <v>26</v>
      </c>
      <c r="B29" s="70"/>
      <c r="C29" s="30" t="s">
        <v>219</v>
      </c>
      <c r="D29" s="19"/>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81"/>
    </row>
    <row r="30" spans="1:34" ht="12.75" customHeight="1">
      <c r="A30">
        <v>27</v>
      </c>
      <c r="B30" s="70"/>
      <c r="C30" s="83" t="s">
        <v>248</v>
      </c>
      <c r="D30" s="19"/>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4"/>
    </row>
    <row r="31" spans="1:34" ht="12.75" customHeight="1">
      <c r="A31">
        <v>28</v>
      </c>
      <c r="B31" s="85"/>
      <c r="C31" s="77" t="s">
        <v>329</v>
      </c>
      <c r="D31" s="86"/>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row>
    <row r="32" spans="1:34" ht="12.75" customHeight="1">
      <c r="A32">
        <v>29</v>
      </c>
      <c r="B32" s="70"/>
      <c r="C32" s="30" t="s">
        <v>242</v>
      </c>
      <c r="D32" s="294" t="str">
        <f>D25</f>
        <v>Pj</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81"/>
    </row>
    <row r="33" spans="1:34" ht="12.75" customHeight="1">
      <c r="A33">
        <v>30</v>
      </c>
      <c r="B33" s="70"/>
      <c r="C33" s="83" t="s">
        <v>248</v>
      </c>
      <c r="D33" s="294"/>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4"/>
    </row>
    <row r="34" spans="1:34" ht="12.75" customHeight="1">
      <c r="A34">
        <v>31</v>
      </c>
      <c r="B34" s="85"/>
      <c r="C34" s="77" t="s">
        <v>330</v>
      </c>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80"/>
    </row>
    <row r="35" spans="1:34" ht="12.75" customHeight="1">
      <c r="A35">
        <v>32</v>
      </c>
      <c r="B35" s="70"/>
      <c r="C35" s="30" t="s">
        <v>211</v>
      </c>
      <c r="D35" s="19"/>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81"/>
    </row>
    <row r="36" spans="1:34" ht="12.75" customHeight="1">
      <c r="A36">
        <v>33</v>
      </c>
      <c r="B36" s="70"/>
      <c r="C36" s="71" t="s">
        <v>238</v>
      </c>
      <c r="D36" s="19" t="str">
        <f>D15</f>
        <v>Pj</v>
      </c>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1"/>
    </row>
    <row r="37" spans="1:34" ht="12.75" customHeight="1">
      <c r="A37">
        <v>34</v>
      </c>
      <c r="B37" s="70"/>
      <c r="C37" s="30" t="s">
        <v>239</v>
      </c>
      <c r="D37" s="19"/>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81"/>
    </row>
    <row r="38" spans="1:34" ht="12.75" customHeight="1">
      <c r="A38">
        <v>35</v>
      </c>
      <c r="B38" s="70"/>
      <c r="C38" s="30" t="s">
        <v>241</v>
      </c>
      <c r="D38" s="19"/>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81"/>
    </row>
    <row r="39" spans="1:34" ht="12.75" customHeight="1">
      <c r="A39">
        <v>36</v>
      </c>
      <c r="B39" s="70"/>
      <c r="C39" s="30" t="s">
        <v>215</v>
      </c>
      <c r="D39" s="19"/>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81"/>
    </row>
    <row r="40" spans="1:34" ht="12.75" customHeight="1">
      <c r="A40">
        <v>37</v>
      </c>
      <c r="B40" s="70"/>
      <c r="C40" s="71" t="s">
        <v>245</v>
      </c>
      <c r="D40" s="19"/>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81"/>
    </row>
    <row r="41" spans="1:34" ht="12.75" customHeight="1">
      <c r="A41">
        <v>38</v>
      </c>
      <c r="B41" s="70"/>
      <c r="C41" s="83" t="s">
        <v>248</v>
      </c>
      <c r="D41" s="19"/>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4"/>
    </row>
    <row r="42" spans="1:34">
      <c r="A42">
        <v>39</v>
      </c>
      <c r="B42" s="75"/>
      <c r="C42" s="121" t="s">
        <v>277</v>
      </c>
      <c r="D42" s="75"/>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row>
    <row r="44" spans="1:34">
      <c r="A44" s="123"/>
      <c r="B44" s="123"/>
      <c r="C44" s="124" t="s">
        <v>331</v>
      </c>
      <c r="D44" s="12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row>
    <row r="45" spans="1:34">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row>
  </sheetData>
  <mergeCells count="1">
    <mergeCell ref="D32:D33"/>
  </mergeCells>
  <dataValidations count="1">
    <dataValidation type="list" allowBlank="1" showInputMessage="1" showErrorMessage="1"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E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E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E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E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E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E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E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E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E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E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E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E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E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E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00000000-0002-0000-0400-000000000000}">
      <formula1>"PJ, ktoe"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C9DF-4567-4368-A66F-1991A262CEA7}">
  <dimension ref="A1:AH55"/>
  <sheetViews>
    <sheetView workbookViewId="0">
      <selection activeCell="E4" sqref="E4:AG18"/>
    </sheetView>
  </sheetViews>
  <sheetFormatPr defaultColWidth="14.81640625" defaultRowHeight="12.5"/>
  <cols>
    <col min="1" max="1" width="4.54296875" style="18" customWidth="1"/>
    <col min="2" max="2" width="4.7265625" style="14" customWidth="1"/>
    <col min="3" max="3" width="60" style="14" bestFit="1" customWidth="1"/>
    <col min="4" max="4" width="7.54296875" style="18" customWidth="1"/>
    <col min="5" max="14" width="10.26953125" style="14" customWidth="1"/>
    <col min="15" max="29" width="10.1796875" style="14" customWidth="1"/>
    <col min="30" max="32" width="11.54296875" style="14" customWidth="1"/>
    <col min="33" max="33" width="15.7265625" style="14" customWidth="1"/>
    <col min="34" max="257" width="14.81640625" style="14"/>
    <col min="258" max="258" width="4.54296875" style="14" customWidth="1"/>
    <col min="259" max="260" width="4.7265625" style="14" customWidth="1"/>
    <col min="261" max="261" width="66.81640625" style="14" bestFit="1" customWidth="1"/>
    <col min="262" max="262" width="7.54296875" style="14" customWidth="1"/>
    <col min="263" max="272" width="10.26953125" style="14" customWidth="1"/>
    <col min="273" max="287" width="10.1796875" style="14" customWidth="1"/>
    <col min="288" max="288" width="2.7265625" style="14" customWidth="1"/>
    <col min="289" max="289" width="30.81640625" style="14" customWidth="1"/>
    <col min="290" max="513" width="14.81640625" style="14"/>
    <col min="514" max="514" width="4.54296875" style="14" customWidth="1"/>
    <col min="515" max="516" width="4.7265625" style="14" customWidth="1"/>
    <col min="517" max="517" width="66.81640625" style="14" bestFit="1" customWidth="1"/>
    <col min="518" max="518" width="7.54296875" style="14" customWidth="1"/>
    <col min="519" max="528" width="10.26953125" style="14" customWidth="1"/>
    <col min="529" max="543" width="10.1796875" style="14" customWidth="1"/>
    <col min="544" max="544" width="2.7265625" style="14" customWidth="1"/>
    <col min="545" max="545" width="30.81640625" style="14" customWidth="1"/>
    <col min="546" max="769" width="14.81640625" style="14"/>
    <col min="770" max="770" width="4.54296875" style="14" customWidth="1"/>
    <col min="771" max="772" width="4.7265625" style="14" customWidth="1"/>
    <col min="773" max="773" width="66.81640625" style="14" bestFit="1" customWidth="1"/>
    <col min="774" max="774" width="7.54296875" style="14" customWidth="1"/>
    <col min="775" max="784" width="10.26953125" style="14" customWidth="1"/>
    <col min="785" max="799" width="10.1796875" style="14" customWidth="1"/>
    <col min="800" max="800" width="2.7265625" style="14" customWidth="1"/>
    <col min="801" max="801" width="30.81640625" style="14" customWidth="1"/>
    <col min="802" max="1025" width="14.81640625" style="14"/>
    <col min="1026" max="1026" width="4.54296875" style="14" customWidth="1"/>
    <col min="1027" max="1028" width="4.7265625" style="14" customWidth="1"/>
    <col min="1029" max="1029" width="66.81640625" style="14" bestFit="1" customWidth="1"/>
    <col min="1030" max="1030" width="7.54296875" style="14" customWidth="1"/>
    <col min="1031" max="1040" width="10.26953125" style="14" customWidth="1"/>
    <col min="1041" max="1055" width="10.1796875" style="14" customWidth="1"/>
    <col min="1056" max="1056" width="2.7265625" style="14" customWidth="1"/>
    <col min="1057" max="1057" width="30.81640625" style="14" customWidth="1"/>
    <col min="1058" max="1281" width="14.81640625" style="14"/>
    <col min="1282" max="1282" width="4.54296875" style="14" customWidth="1"/>
    <col min="1283" max="1284" width="4.7265625" style="14" customWidth="1"/>
    <col min="1285" max="1285" width="66.81640625" style="14" bestFit="1" customWidth="1"/>
    <col min="1286" max="1286" width="7.54296875" style="14" customWidth="1"/>
    <col min="1287" max="1296" width="10.26953125" style="14" customWidth="1"/>
    <col min="1297" max="1311" width="10.1796875" style="14" customWidth="1"/>
    <col min="1312" max="1312" width="2.7265625" style="14" customWidth="1"/>
    <col min="1313" max="1313" width="30.81640625" style="14" customWidth="1"/>
    <col min="1314" max="1537" width="14.81640625" style="14"/>
    <col min="1538" max="1538" width="4.54296875" style="14" customWidth="1"/>
    <col min="1539" max="1540" width="4.7265625" style="14" customWidth="1"/>
    <col min="1541" max="1541" width="66.81640625" style="14" bestFit="1" customWidth="1"/>
    <col min="1542" max="1542" width="7.54296875" style="14" customWidth="1"/>
    <col min="1543" max="1552" width="10.26953125" style="14" customWidth="1"/>
    <col min="1553" max="1567" width="10.1796875" style="14" customWidth="1"/>
    <col min="1568" max="1568" width="2.7265625" style="14" customWidth="1"/>
    <col min="1569" max="1569" width="30.81640625" style="14" customWidth="1"/>
    <col min="1570" max="1793" width="14.81640625" style="14"/>
    <col min="1794" max="1794" width="4.54296875" style="14" customWidth="1"/>
    <col min="1795" max="1796" width="4.7265625" style="14" customWidth="1"/>
    <col min="1797" max="1797" width="66.81640625" style="14" bestFit="1" customWidth="1"/>
    <col min="1798" max="1798" width="7.54296875" style="14" customWidth="1"/>
    <col min="1799" max="1808" width="10.26953125" style="14" customWidth="1"/>
    <col min="1809" max="1823" width="10.1796875" style="14" customWidth="1"/>
    <col min="1824" max="1824" width="2.7265625" style="14" customWidth="1"/>
    <col min="1825" max="1825" width="30.81640625" style="14" customWidth="1"/>
    <col min="1826" max="2049" width="14.81640625" style="14"/>
    <col min="2050" max="2050" width="4.54296875" style="14" customWidth="1"/>
    <col min="2051" max="2052" width="4.7265625" style="14" customWidth="1"/>
    <col min="2053" max="2053" width="66.81640625" style="14" bestFit="1" customWidth="1"/>
    <col min="2054" max="2054" width="7.54296875" style="14" customWidth="1"/>
    <col min="2055" max="2064" width="10.26953125" style="14" customWidth="1"/>
    <col min="2065" max="2079" width="10.1796875" style="14" customWidth="1"/>
    <col min="2080" max="2080" width="2.7265625" style="14" customWidth="1"/>
    <col min="2081" max="2081" width="30.81640625" style="14" customWidth="1"/>
    <col min="2082" max="2305" width="14.81640625" style="14"/>
    <col min="2306" max="2306" width="4.54296875" style="14" customWidth="1"/>
    <col min="2307" max="2308" width="4.7265625" style="14" customWidth="1"/>
    <col min="2309" max="2309" width="66.81640625" style="14" bestFit="1" customWidth="1"/>
    <col min="2310" max="2310" width="7.54296875" style="14" customWidth="1"/>
    <col min="2311" max="2320" width="10.26953125" style="14" customWidth="1"/>
    <col min="2321" max="2335" width="10.1796875" style="14" customWidth="1"/>
    <col min="2336" max="2336" width="2.7265625" style="14" customWidth="1"/>
    <col min="2337" max="2337" width="30.81640625" style="14" customWidth="1"/>
    <col min="2338" max="2561" width="14.81640625" style="14"/>
    <col min="2562" max="2562" width="4.54296875" style="14" customWidth="1"/>
    <col min="2563" max="2564" width="4.7265625" style="14" customWidth="1"/>
    <col min="2565" max="2565" width="66.81640625" style="14" bestFit="1" customWidth="1"/>
    <col min="2566" max="2566" width="7.54296875" style="14" customWidth="1"/>
    <col min="2567" max="2576" width="10.26953125" style="14" customWidth="1"/>
    <col min="2577" max="2591" width="10.1796875" style="14" customWidth="1"/>
    <col min="2592" max="2592" width="2.7265625" style="14" customWidth="1"/>
    <col min="2593" max="2593" width="30.81640625" style="14" customWidth="1"/>
    <col min="2594" max="2817" width="14.81640625" style="14"/>
    <col min="2818" max="2818" width="4.54296875" style="14" customWidth="1"/>
    <col min="2819" max="2820" width="4.7265625" style="14" customWidth="1"/>
    <col min="2821" max="2821" width="66.81640625" style="14" bestFit="1" customWidth="1"/>
    <col min="2822" max="2822" width="7.54296875" style="14" customWidth="1"/>
    <col min="2823" max="2832" width="10.26953125" style="14" customWidth="1"/>
    <col min="2833" max="2847" width="10.1796875" style="14" customWidth="1"/>
    <col min="2848" max="2848" width="2.7265625" style="14" customWidth="1"/>
    <col min="2849" max="2849" width="30.81640625" style="14" customWidth="1"/>
    <col min="2850" max="3073" width="14.81640625" style="14"/>
    <col min="3074" max="3074" width="4.54296875" style="14" customWidth="1"/>
    <col min="3075" max="3076" width="4.7265625" style="14" customWidth="1"/>
    <col min="3077" max="3077" width="66.81640625" style="14" bestFit="1" customWidth="1"/>
    <col min="3078" max="3078" width="7.54296875" style="14" customWidth="1"/>
    <col min="3079" max="3088" width="10.26953125" style="14" customWidth="1"/>
    <col min="3089" max="3103" width="10.1796875" style="14" customWidth="1"/>
    <col min="3104" max="3104" width="2.7265625" style="14" customWidth="1"/>
    <col min="3105" max="3105" width="30.81640625" style="14" customWidth="1"/>
    <col min="3106" max="3329" width="14.81640625" style="14"/>
    <col min="3330" max="3330" width="4.54296875" style="14" customWidth="1"/>
    <col min="3331" max="3332" width="4.7265625" style="14" customWidth="1"/>
    <col min="3333" max="3333" width="66.81640625" style="14" bestFit="1" customWidth="1"/>
    <col min="3334" max="3334" width="7.54296875" style="14" customWidth="1"/>
    <col min="3335" max="3344" width="10.26953125" style="14" customWidth="1"/>
    <col min="3345" max="3359" width="10.1796875" style="14" customWidth="1"/>
    <col min="3360" max="3360" width="2.7265625" style="14" customWidth="1"/>
    <col min="3361" max="3361" width="30.81640625" style="14" customWidth="1"/>
    <col min="3362" max="3585" width="14.81640625" style="14"/>
    <col min="3586" max="3586" width="4.54296875" style="14" customWidth="1"/>
    <col min="3587" max="3588" width="4.7265625" style="14" customWidth="1"/>
    <col min="3589" max="3589" width="66.81640625" style="14" bestFit="1" customWidth="1"/>
    <col min="3590" max="3590" width="7.54296875" style="14" customWidth="1"/>
    <col min="3591" max="3600" width="10.26953125" style="14" customWidth="1"/>
    <col min="3601" max="3615" width="10.1796875" style="14" customWidth="1"/>
    <col min="3616" max="3616" width="2.7265625" style="14" customWidth="1"/>
    <col min="3617" max="3617" width="30.81640625" style="14" customWidth="1"/>
    <col min="3618" max="3841" width="14.81640625" style="14"/>
    <col min="3842" max="3842" width="4.54296875" style="14" customWidth="1"/>
    <col min="3843" max="3844" width="4.7265625" style="14" customWidth="1"/>
    <col min="3845" max="3845" width="66.81640625" style="14" bestFit="1" customWidth="1"/>
    <col min="3846" max="3846" width="7.54296875" style="14" customWidth="1"/>
    <col min="3847" max="3856" width="10.26953125" style="14" customWidth="1"/>
    <col min="3857" max="3871" width="10.1796875" style="14" customWidth="1"/>
    <col min="3872" max="3872" width="2.7265625" style="14" customWidth="1"/>
    <col min="3873" max="3873" width="30.81640625" style="14" customWidth="1"/>
    <col min="3874" max="4097" width="14.81640625" style="14"/>
    <col min="4098" max="4098" width="4.54296875" style="14" customWidth="1"/>
    <col min="4099" max="4100" width="4.7265625" style="14" customWidth="1"/>
    <col min="4101" max="4101" width="66.81640625" style="14" bestFit="1" customWidth="1"/>
    <col min="4102" max="4102" width="7.54296875" style="14" customWidth="1"/>
    <col min="4103" max="4112" width="10.26953125" style="14" customWidth="1"/>
    <col min="4113" max="4127" width="10.1796875" style="14" customWidth="1"/>
    <col min="4128" max="4128" width="2.7265625" style="14" customWidth="1"/>
    <col min="4129" max="4129" width="30.81640625" style="14" customWidth="1"/>
    <col min="4130" max="4353" width="14.81640625" style="14"/>
    <col min="4354" max="4354" width="4.54296875" style="14" customWidth="1"/>
    <col min="4355" max="4356" width="4.7265625" style="14" customWidth="1"/>
    <col min="4357" max="4357" width="66.81640625" style="14" bestFit="1" customWidth="1"/>
    <col min="4358" max="4358" width="7.54296875" style="14" customWidth="1"/>
    <col min="4359" max="4368" width="10.26953125" style="14" customWidth="1"/>
    <col min="4369" max="4383" width="10.1796875" style="14" customWidth="1"/>
    <col min="4384" max="4384" width="2.7265625" style="14" customWidth="1"/>
    <col min="4385" max="4385" width="30.81640625" style="14" customWidth="1"/>
    <col min="4386" max="4609" width="14.81640625" style="14"/>
    <col min="4610" max="4610" width="4.54296875" style="14" customWidth="1"/>
    <col min="4611" max="4612" width="4.7265625" style="14" customWidth="1"/>
    <col min="4613" max="4613" width="66.81640625" style="14" bestFit="1" customWidth="1"/>
    <col min="4614" max="4614" width="7.54296875" style="14" customWidth="1"/>
    <col min="4615" max="4624" width="10.26953125" style="14" customWidth="1"/>
    <col min="4625" max="4639" width="10.1796875" style="14" customWidth="1"/>
    <col min="4640" max="4640" width="2.7265625" style="14" customWidth="1"/>
    <col min="4641" max="4641" width="30.81640625" style="14" customWidth="1"/>
    <col min="4642" max="4865" width="14.81640625" style="14"/>
    <col min="4866" max="4866" width="4.54296875" style="14" customWidth="1"/>
    <col min="4867" max="4868" width="4.7265625" style="14" customWidth="1"/>
    <col min="4869" max="4869" width="66.81640625" style="14" bestFit="1" customWidth="1"/>
    <col min="4870" max="4870" width="7.54296875" style="14" customWidth="1"/>
    <col min="4871" max="4880" width="10.26953125" style="14" customWidth="1"/>
    <col min="4881" max="4895" width="10.1796875" style="14" customWidth="1"/>
    <col min="4896" max="4896" width="2.7265625" style="14" customWidth="1"/>
    <col min="4897" max="4897" width="30.81640625" style="14" customWidth="1"/>
    <col min="4898" max="5121" width="14.81640625" style="14"/>
    <col min="5122" max="5122" width="4.54296875" style="14" customWidth="1"/>
    <col min="5123" max="5124" width="4.7265625" style="14" customWidth="1"/>
    <col min="5125" max="5125" width="66.81640625" style="14" bestFit="1" customWidth="1"/>
    <col min="5126" max="5126" width="7.54296875" style="14" customWidth="1"/>
    <col min="5127" max="5136" width="10.26953125" style="14" customWidth="1"/>
    <col min="5137" max="5151" width="10.1796875" style="14" customWidth="1"/>
    <col min="5152" max="5152" width="2.7265625" style="14" customWidth="1"/>
    <col min="5153" max="5153" width="30.81640625" style="14" customWidth="1"/>
    <col min="5154" max="5377" width="14.81640625" style="14"/>
    <col min="5378" max="5378" width="4.54296875" style="14" customWidth="1"/>
    <col min="5379" max="5380" width="4.7265625" style="14" customWidth="1"/>
    <col min="5381" max="5381" width="66.81640625" style="14" bestFit="1" customWidth="1"/>
    <col min="5382" max="5382" width="7.54296875" style="14" customWidth="1"/>
    <col min="5383" max="5392" width="10.26953125" style="14" customWidth="1"/>
    <col min="5393" max="5407" width="10.1796875" style="14" customWidth="1"/>
    <col min="5408" max="5408" width="2.7265625" style="14" customWidth="1"/>
    <col min="5409" max="5409" width="30.81640625" style="14" customWidth="1"/>
    <col min="5410" max="5633" width="14.81640625" style="14"/>
    <col min="5634" max="5634" width="4.54296875" style="14" customWidth="1"/>
    <col min="5635" max="5636" width="4.7265625" style="14" customWidth="1"/>
    <col min="5637" max="5637" width="66.81640625" style="14" bestFit="1" customWidth="1"/>
    <col min="5638" max="5638" width="7.54296875" style="14" customWidth="1"/>
    <col min="5639" max="5648" width="10.26953125" style="14" customWidth="1"/>
    <col min="5649" max="5663" width="10.1796875" style="14" customWidth="1"/>
    <col min="5664" max="5664" width="2.7265625" style="14" customWidth="1"/>
    <col min="5665" max="5665" width="30.81640625" style="14" customWidth="1"/>
    <col min="5666" max="5889" width="14.81640625" style="14"/>
    <col min="5890" max="5890" width="4.54296875" style="14" customWidth="1"/>
    <col min="5891" max="5892" width="4.7265625" style="14" customWidth="1"/>
    <col min="5893" max="5893" width="66.81640625" style="14" bestFit="1" customWidth="1"/>
    <col min="5894" max="5894" width="7.54296875" style="14" customWidth="1"/>
    <col min="5895" max="5904" width="10.26953125" style="14" customWidth="1"/>
    <col min="5905" max="5919" width="10.1796875" style="14" customWidth="1"/>
    <col min="5920" max="5920" width="2.7265625" style="14" customWidth="1"/>
    <col min="5921" max="5921" width="30.81640625" style="14" customWidth="1"/>
    <col min="5922" max="6145" width="14.81640625" style="14"/>
    <col min="6146" max="6146" width="4.54296875" style="14" customWidth="1"/>
    <col min="6147" max="6148" width="4.7265625" style="14" customWidth="1"/>
    <col min="6149" max="6149" width="66.81640625" style="14" bestFit="1" customWidth="1"/>
    <col min="6150" max="6150" width="7.54296875" style="14" customWidth="1"/>
    <col min="6151" max="6160" width="10.26953125" style="14" customWidth="1"/>
    <col min="6161" max="6175" width="10.1796875" style="14" customWidth="1"/>
    <col min="6176" max="6176" width="2.7265625" style="14" customWidth="1"/>
    <col min="6177" max="6177" width="30.81640625" style="14" customWidth="1"/>
    <col min="6178" max="6401" width="14.81640625" style="14"/>
    <col min="6402" max="6402" width="4.54296875" style="14" customWidth="1"/>
    <col min="6403" max="6404" width="4.7265625" style="14" customWidth="1"/>
    <col min="6405" max="6405" width="66.81640625" style="14" bestFit="1" customWidth="1"/>
    <col min="6406" max="6406" width="7.54296875" style="14" customWidth="1"/>
    <col min="6407" max="6416" width="10.26953125" style="14" customWidth="1"/>
    <col min="6417" max="6431" width="10.1796875" style="14" customWidth="1"/>
    <col min="6432" max="6432" width="2.7265625" style="14" customWidth="1"/>
    <col min="6433" max="6433" width="30.81640625" style="14" customWidth="1"/>
    <col min="6434" max="6657" width="14.81640625" style="14"/>
    <col min="6658" max="6658" width="4.54296875" style="14" customWidth="1"/>
    <col min="6659" max="6660" width="4.7265625" style="14" customWidth="1"/>
    <col min="6661" max="6661" width="66.81640625" style="14" bestFit="1" customWidth="1"/>
    <col min="6662" max="6662" width="7.54296875" style="14" customWidth="1"/>
    <col min="6663" max="6672" width="10.26953125" style="14" customWidth="1"/>
    <col min="6673" max="6687" width="10.1796875" style="14" customWidth="1"/>
    <col min="6688" max="6688" width="2.7265625" style="14" customWidth="1"/>
    <col min="6689" max="6689" width="30.81640625" style="14" customWidth="1"/>
    <col min="6690" max="6913" width="14.81640625" style="14"/>
    <col min="6914" max="6914" width="4.54296875" style="14" customWidth="1"/>
    <col min="6915" max="6916" width="4.7265625" style="14" customWidth="1"/>
    <col min="6917" max="6917" width="66.81640625" style="14" bestFit="1" customWidth="1"/>
    <col min="6918" max="6918" width="7.54296875" style="14" customWidth="1"/>
    <col min="6919" max="6928" width="10.26953125" style="14" customWidth="1"/>
    <col min="6929" max="6943" width="10.1796875" style="14" customWidth="1"/>
    <col min="6944" max="6944" width="2.7265625" style="14" customWidth="1"/>
    <col min="6945" max="6945" width="30.81640625" style="14" customWidth="1"/>
    <col min="6946" max="7169" width="14.81640625" style="14"/>
    <col min="7170" max="7170" width="4.54296875" style="14" customWidth="1"/>
    <col min="7171" max="7172" width="4.7265625" style="14" customWidth="1"/>
    <col min="7173" max="7173" width="66.81640625" style="14" bestFit="1" customWidth="1"/>
    <col min="7174" max="7174" width="7.54296875" style="14" customWidth="1"/>
    <col min="7175" max="7184" width="10.26953125" style="14" customWidth="1"/>
    <col min="7185" max="7199" width="10.1796875" style="14" customWidth="1"/>
    <col min="7200" max="7200" width="2.7265625" style="14" customWidth="1"/>
    <col min="7201" max="7201" width="30.81640625" style="14" customWidth="1"/>
    <col min="7202" max="7425" width="14.81640625" style="14"/>
    <col min="7426" max="7426" width="4.54296875" style="14" customWidth="1"/>
    <col min="7427" max="7428" width="4.7265625" style="14" customWidth="1"/>
    <col min="7429" max="7429" width="66.81640625" style="14" bestFit="1" customWidth="1"/>
    <col min="7430" max="7430" width="7.54296875" style="14" customWidth="1"/>
    <col min="7431" max="7440" width="10.26953125" style="14" customWidth="1"/>
    <col min="7441" max="7455" width="10.1796875" style="14" customWidth="1"/>
    <col min="7456" max="7456" width="2.7265625" style="14" customWidth="1"/>
    <col min="7457" max="7457" width="30.81640625" style="14" customWidth="1"/>
    <col min="7458" max="7681" width="14.81640625" style="14"/>
    <col min="7682" max="7682" width="4.54296875" style="14" customWidth="1"/>
    <col min="7683" max="7684" width="4.7265625" style="14" customWidth="1"/>
    <col min="7685" max="7685" width="66.81640625" style="14" bestFit="1" customWidth="1"/>
    <col min="7686" max="7686" width="7.54296875" style="14" customWidth="1"/>
    <col min="7687" max="7696" width="10.26953125" style="14" customWidth="1"/>
    <col min="7697" max="7711" width="10.1796875" style="14" customWidth="1"/>
    <col min="7712" max="7712" width="2.7265625" style="14" customWidth="1"/>
    <col min="7713" max="7713" width="30.81640625" style="14" customWidth="1"/>
    <col min="7714" max="7937" width="14.81640625" style="14"/>
    <col min="7938" max="7938" width="4.54296875" style="14" customWidth="1"/>
    <col min="7939" max="7940" width="4.7265625" style="14" customWidth="1"/>
    <col min="7941" max="7941" width="66.81640625" style="14" bestFit="1" customWidth="1"/>
    <col min="7942" max="7942" width="7.54296875" style="14" customWidth="1"/>
    <col min="7943" max="7952" width="10.26953125" style="14" customWidth="1"/>
    <col min="7953" max="7967" width="10.1796875" style="14" customWidth="1"/>
    <col min="7968" max="7968" width="2.7265625" style="14" customWidth="1"/>
    <col min="7969" max="7969" width="30.81640625" style="14" customWidth="1"/>
    <col min="7970" max="8193" width="14.81640625" style="14"/>
    <col min="8194" max="8194" width="4.54296875" style="14" customWidth="1"/>
    <col min="8195" max="8196" width="4.7265625" style="14" customWidth="1"/>
    <col min="8197" max="8197" width="66.81640625" style="14" bestFit="1" customWidth="1"/>
    <col min="8198" max="8198" width="7.54296875" style="14" customWidth="1"/>
    <col min="8199" max="8208" width="10.26953125" style="14" customWidth="1"/>
    <col min="8209" max="8223" width="10.1796875" style="14" customWidth="1"/>
    <col min="8224" max="8224" width="2.7265625" style="14" customWidth="1"/>
    <col min="8225" max="8225" width="30.81640625" style="14" customWidth="1"/>
    <col min="8226" max="8449" width="14.81640625" style="14"/>
    <col min="8450" max="8450" width="4.54296875" style="14" customWidth="1"/>
    <col min="8451" max="8452" width="4.7265625" style="14" customWidth="1"/>
    <col min="8453" max="8453" width="66.81640625" style="14" bestFit="1" customWidth="1"/>
    <col min="8454" max="8454" width="7.54296875" style="14" customWidth="1"/>
    <col min="8455" max="8464" width="10.26953125" style="14" customWidth="1"/>
    <col min="8465" max="8479" width="10.1796875" style="14" customWidth="1"/>
    <col min="8480" max="8480" width="2.7265625" style="14" customWidth="1"/>
    <col min="8481" max="8481" width="30.81640625" style="14" customWidth="1"/>
    <col min="8482" max="8705" width="14.81640625" style="14"/>
    <col min="8706" max="8706" width="4.54296875" style="14" customWidth="1"/>
    <col min="8707" max="8708" width="4.7265625" style="14" customWidth="1"/>
    <col min="8709" max="8709" width="66.81640625" style="14" bestFit="1" customWidth="1"/>
    <col min="8710" max="8710" width="7.54296875" style="14" customWidth="1"/>
    <col min="8711" max="8720" width="10.26953125" style="14" customWidth="1"/>
    <col min="8721" max="8735" width="10.1796875" style="14" customWidth="1"/>
    <col min="8736" max="8736" width="2.7265625" style="14" customWidth="1"/>
    <col min="8737" max="8737" width="30.81640625" style="14" customWidth="1"/>
    <col min="8738" max="8961" width="14.81640625" style="14"/>
    <col min="8962" max="8962" width="4.54296875" style="14" customWidth="1"/>
    <col min="8963" max="8964" width="4.7265625" style="14" customWidth="1"/>
    <col min="8965" max="8965" width="66.81640625" style="14" bestFit="1" customWidth="1"/>
    <col min="8966" max="8966" width="7.54296875" style="14" customWidth="1"/>
    <col min="8967" max="8976" width="10.26953125" style="14" customWidth="1"/>
    <col min="8977" max="8991" width="10.1796875" style="14" customWidth="1"/>
    <col min="8992" max="8992" width="2.7265625" style="14" customWidth="1"/>
    <col min="8993" max="8993" width="30.81640625" style="14" customWidth="1"/>
    <col min="8994" max="9217" width="14.81640625" style="14"/>
    <col min="9218" max="9218" width="4.54296875" style="14" customWidth="1"/>
    <col min="9219" max="9220" width="4.7265625" style="14" customWidth="1"/>
    <col min="9221" max="9221" width="66.81640625" style="14" bestFit="1" customWidth="1"/>
    <col min="9222" max="9222" width="7.54296875" style="14" customWidth="1"/>
    <col min="9223" max="9232" width="10.26953125" style="14" customWidth="1"/>
    <col min="9233" max="9247" width="10.1796875" style="14" customWidth="1"/>
    <col min="9248" max="9248" width="2.7265625" style="14" customWidth="1"/>
    <col min="9249" max="9249" width="30.81640625" style="14" customWidth="1"/>
    <col min="9250" max="9473" width="14.81640625" style="14"/>
    <col min="9474" max="9474" width="4.54296875" style="14" customWidth="1"/>
    <col min="9475" max="9476" width="4.7265625" style="14" customWidth="1"/>
    <col min="9477" max="9477" width="66.81640625" style="14" bestFit="1" customWidth="1"/>
    <col min="9478" max="9478" width="7.54296875" style="14" customWidth="1"/>
    <col min="9479" max="9488" width="10.26953125" style="14" customWidth="1"/>
    <col min="9489" max="9503" width="10.1796875" style="14" customWidth="1"/>
    <col min="9504" max="9504" width="2.7265625" style="14" customWidth="1"/>
    <col min="9505" max="9505" width="30.81640625" style="14" customWidth="1"/>
    <col min="9506" max="9729" width="14.81640625" style="14"/>
    <col min="9730" max="9730" width="4.54296875" style="14" customWidth="1"/>
    <col min="9731" max="9732" width="4.7265625" style="14" customWidth="1"/>
    <col min="9733" max="9733" width="66.81640625" style="14" bestFit="1" customWidth="1"/>
    <col min="9734" max="9734" width="7.54296875" style="14" customWidth="1"/>
    <col min="9735" max="9744" width="10.26953125" style="14" customWidth="1"/>
    <col min="9745" max="9759" width="10.1796875" style="14" customWidth="1"/>
    <col min="9760" max="9760" width="2.7265625" style="14" customWidth="1"/>
    <col min="9761" max="9761" width="30.81640625" style="14" customWidth="1"/>
    <col min="9762" max="9985" width="14.81640625" style="14"/>
    <col min="9986" max="9986" width="4.54296875" style="14" customWidth="1"/>
    <col min="9987" max="9988" width="4.7265625" style="14" customWidth="1"/>
    <col min="9989" max="9989" width="66.81640625" style="14" bestFit="1" customWidth="1"/>
    <col min="9990" max="9990" width="7.54296875" style="14" customWidth="1"/>
    <col min="9991" max="10000" width="10.26953125" style="14" customWidth="1"/>
    <col min="10001" max="10015" width="10.1796875" style="14" customWidth="1"/>
    <col min="10016" max="10016" width="2.7265625" style="14" customWidth="1"/>
    <col min="10017" max="10017" width="30.81640625" style="14" customWidth="1"/>
    <col min="10018" max="10241" width="14.81640625" style="14"/>
    <col min="10242" max="10242" width="4.54296875" style="14" customWidth="1"/>
    <col min="10243" max="10244" width="4.7265625" style="14" customWidth="1"/>
    <col min="10245" max="10245" width="66.81640625" style="14" bestFit="1" customWidth="1"/>
    <col min="10246" max="10246" width="7.54296875" style="14" customWidth="1"/>
    <col min="10247" max="10256" width="10.26953125" style="14" customWidth="1"/>
    <col min="10257" max="10271" width="10.1796875" style="14" customWidth="1"/>
    <col min="10272" max="10272" width="2.7265625" style="14" customWidth="1"/>
    <col min="10273" max="10273" width="30.81640625" style="14" customWidth="1"/>
    <col min="10274" max="10497" width="14.81640625" style="14"/>
    <col min="10498" max="10498" width="4.54296875" style="14" customWidth="1"/>
    <col min="10499" max="10500" width="4.7265625" style="14" customWidth="1"/>
    <col min="10501" max="10501" width="66.81640625" style="14" bestFit="1" customWidth="1"/>
    <col min="10502" max="10502" width="7.54296875" style="14" customWidth="1"/>
    <col min="10503" max="10512" width="10.26953125" style="14" customWidth="1"/>
    <col min="10513" max="10527" width="10.1796875" style="14" customWidth="1"/>
    <col min="10528" max="10528" width="2.7265625" style="14" customWidth="1"/>
    <col min="10529" max="10529" width="30.81640625" style="14" customWidth="1"/>
    <col min="10530" max="10753" width="14.81640625" style="14"/>
    <col min="10754" max="10754" width="4.54296875" style="14" customWidth="1"/>
    <col min="10755" max="10756" width="4.7265625" style="14" customWidth="1"/>
    <col min="10757" max="10757" width="66.81640625" style="14" bestFit="1" customWidth="1"/>
    <col min="10758" max="10758" width="7.54296875" style="14" customWidth="1"/>
    <col min="10759" max="10768" width="10.26953125" style="14" customWidth="1"/>
    <col min="10769" max="10783" width="10.1796875" style="14" customWidth="1"/>
    <col min="10784" max="10784" width="2.7265625" style="14" customWidth="1"/>
    <col min="10785" max="10785" width="30.81640625" style="14" customWidth="1"/>
    <col min="10786" max="11009" width="14.81640625" style="14"/>
    <col min="11010" max="11010" width="4.54296875" style="14" customWidth="1"/>
    <col min="11011" max="11012" width="4.7265625" style="14" customWidth="1"/>
    <col min="11013" max="11013" width="66.81640625" style="14" bestFit="1" customWidth="1"/>
    <col min="11014" max="11014" width="7.54296875" style="14" customWidth="1"/>
    <col min="11015" max="11024" width="10.26953125" style="14" customWidth="1"/>
    <col min="11025" max="11039" width="10.1796875" style="14" customWidth="1"/>
    <col min="11040" max="11040" width="2.7265625" style="14" customWidth="1"/>
    <col min="11041" max="11041" width="30.81640625" style="14" customWidth="1"/>
    <col min="11042" max="11265" width="14.81640625" style="14"/>
    <col min="11266" max="11266" width="4.54296875" style="14" customWidth="1"/>
    <col min="11267" max="11268" width="4.7265625" style="14" customWidth="1"/>
    <col min="11269" max="11269" width="66.81640625" style="14" bestFit="1" customWidth="1"/>
    <col min="11270" max="11270" width="7.54296875" style="14" customWidth="1"/>
    <col min="11271" max="11280" width="10.26953125" style="14" customWidth="1"/>
    <col min="11281" max="11295" width="10.1796875" style="14" customWidth="1"/>
    <col min="11296" max="11296" width="2.7265625" style="14" customWidth="1"/>
    <col min="11297" max="11297" width="30.81640625" style="14" customWidth="1"/>
    <col min="11298" max="11521" width="14.81640625" style="14"/>
    <col min="11522" max="11522" width="4.54296875" style="14" customWidth="1"/>
    <col min="11523" max="11524" width="4.7265625" style="14" customWidth="1"/>
    <col min="11525" max="11525" width="66.81640625" style="14" bestFit="1" customWidth="1"/>
    <col min="11526" max="11526" width="7.54296875" style="14" customWidth="1"/>
    <col min="11527" max="11536" width="10.26953125" style="14" customWidth="1"/>
    <col min="11537" max="11551" width="10.1796875" style="14" customWidth="1"/>
    <col min="11552" max="11552" width="2.7265625" style="14" customWidth="1"/>
    <col min="11553" max="11553" width="30.81640625" style="14" customWidth="1"/>
    <col min="11554" max="11777" width="14.81640625" style="14"/>
    <col min="11778" max="11778" width="4.54296875" style="14" customWidth="1"/>
    <col min="11779" max="11780" width="4.7265625" style="14" customWidth="1"/>
    <col min="11781" max="11781" width="66.81640625" style="14" bestFit="1" customWidth="1"/>
    <col min="11782" max="11782" width="7.54296875" style="14" customWidth="1"/>
    <col min="11783" max="11792" width="10.26953125" style="14" customWidth="1"/>
    <col min="11793" max="11807" width="10.1796875" style="14" customWidth="1"/>
    <col min="11808" max="11808" width="2.7265625" style="14" customWidth="1"/>
    <col min="11809" max="11809" width="30.81640625" style="14" customWidth="1"/>
    <col min="11810" max="12033" width="14.81640625" style="14"/>
    <col min="12034" max="12034" width="4.54296875" style="14" customWidth="1"/>
    <col min="12035" max="12036" width="4.7265625" style="14" customWidth="1"/>
    <col min="12037" max="12037" width="66.81640625" style="14" bestFit="1" customWidth="1"/>
    <col min="12038" max="12038" width="7.54296875" style="14" customWidth="1"/>
    <col min="12039" max="12048" width="10.26953125" style="14" customWidth="1"/>
    <col min="12049" max="12063" width="10.1796875" style="14" customWidth="1"/>
    <col min="12064" max="12064" width="2.7265625" style="14" customWidth="1"/>
    <col min="12065" max="12065" width="30.81640625" style="14" customWidth="1"/>
    <col min="12066" max="12289" width="14.81640625" style="14"/>
    <col min="12290" max="12290" width="4.54296875" style="14" customWidth="1"/>
    <col min="12291" max="12292" width="4.7265625" style="14" customWidth="1"/>
    <col min="12293" max="12293" width="66.81640625" style="14" bestFit="1" customWidth="1"/>
    <col min="12294" max="12294" width="7.54296875" style="14" customWidth="1"/>
    <col min="12295" max="12304" width="10.26953125" style="14" customWidth="1"/>
    <col min="12305" max="12319" width="10.1796875" style="14" customWidth="1"/>
    <col min="12320" max="12320" width="2.7265625" style="14" customWidth="1"/>
    <col min="12321" max="12321" width="30.81640625" style="14" customWidth="1"/>
    <col min="12322" max="12545" width="14.81640625" style="14"/>
    <col min="12546" max="12546" width="4.54296875" style="14" customWidth="1"/>
    <col min="12547" max="12548" width="4.7265625" style="14" customWidth="1"/>
    <col min="12549" max="12549" width="66.81640625" style="14" bestFit="1" customWidth="1"/>
    <col min="12550" max="12550" width="7.54296875" style="14" customWidth="1"/>
    <col min="12551" max="12560" width="10.26953125" style="14" customWidth="1"/>
    <col min="12561" max="12575" width="10.1796875" style="14" customWidth="1"/>
    <col min="12576" max="12576" width="2.7265625" style="14" customWidth="1"/>
    <col min="12577" max="12577" width="30.81640625" style="14" customWidth="1"/>
    <col min="12578" max="12801" width="14.81640625" style="14"/>
    <col min="12802" max="12802" width="4.54296875" style="14" customWidth="1"/>
    <col min="12803" max="12804" width="4.7265625" style="14" customWidth="1"/>
    <col min="12805" max="12805" width="66.81640625" style="14" bestFit="1" customWidth="1"/>
    <col min="12806" max="12806" width="7.54296875" style="14" customWidth="1"/>
    <col min="12807" max="12816" width="10.26953125" style="14" customWidth="1"/>
    <col min="12817" max="12831" width="10.1796875" style="14" customWidth="1"/>
    <col min="12832" max="12832" width="2.7265625" style="14" customWidth="1"/>
    <col min="12833" max="12833" width="30.81640625" style="14" customWidth="1"/>
    <col min="12834" max="13057" width="14.81640625" style="14"/>
    <col min="13058" max="13058" width="4.54296875" style="14" customWidth="1"/>
    <col min="13059" max="13060" width="4.7265625" style="14" customWidth="1"/>
    <col min="13061" max="13061" width="66.81640625" style="14" bestFit="1" customWidth="1"/>
    <col min="13062" max="13062" width="7.54296875" style="14" customWidth="1"/>
    <col min="13063" max="13072" width="10.26953125" style="14" customWidth="1"/>
    <col min="13073" max="13087" width="10.1796875" style="14" customWidth="1"/>
    <col min="13088" max="13088" width="2.7265625" style="14" customWidth="1"/>
    <col min="13089" max="13089" width="30.81640625" style="14" customWidth="1"/>
    <col min="13090" max="13313" width="14.81640625" style="14"/>
    <col min="13314" max="13314" width="4.54296875" style="14" customWidth="1"/>
    <col min="13315" max="13316" width="4.7265625" style="14" customWidth="1"/>
    <col min="13317" max="13317" width="66.81640625" style="14" bestFit="1" customWidth="1"/>
    <col min="13318" max="13318" width="7.54296875" style="14" customWidth="1"/>
    <col min="13319" max="13328" width="10.26953125" style="14" customWidth="1"/>
    <col min="13329" max="13343" width="10.1796875" style="14" customWidth="1"/>
    <col min="13344" max="13344" width="2.7265625" style="14" customWidth="1"/>
    <col min="13345" max="13345" width="30.81640625" style="14" customWidth="1"/>
    <col min="13346" max="13569" width="14.81640625" style="14"/>
    <col min="13570" max="13570" width="4.54296875" style="14" customWidth="1"/>
    <col min="13571" max="13572" width="4.7265625" style="14" customWidth="1"/>
    <col min="13573" max="13573" width="66.81640625" style="14" bestFit="1" customWidth="1"/>
    <col min="13574" max="13574" width="7.54296875" style="14" customWidth="1"/>
    <col min="13575" max="13584" width="10.26953125" style="14" customWidth="1"/>
    <col min="13585" max="13599" width="10.1796875" style="14" customWidth="1"/>
    <col min="13600" max="13600" width="2.7265625" style="14" customWidth="1"/>
    <col min="13601" max="13601" width="30.81640625" style="14" customWidth="1"/>
    <col min="13602" max="13825" width="14.81640625" style="14"/>
    <col min="13826" max="13826" width="4.54296875" style="14" customWidth="1"/>
    <col min="13827" max="13828" width="4.7265625" style="14" customWidth="1"/>
    <col min="13829" max="13829" width="66.81640625" style="14" bestFit="1" customWidth="1"/>
    <col min="13830" max="13830" width="7.54296875" style="14" customWidth="1"/>
    <col min="13831" max="13840" width="10.26953125" style="14" customWidth="1"/>
    <col min="13841" max="13855" width="10.1796875" style="14" customWidth="1"/>
    <col min="13856" max="13856" width="2.7265625" style="14" customWidth="1"/>
    <col min="13857" max="13857" width="30.81640625" style="14" customWidth="1"/>
    <col min="13858" max="14081" width="14.81640625" style="14"/>
    <col min="14082" max="14082" width="4.54296875" style="14" customWidth="1"/>
    <col min="14083" max="14084" width="4.7265625" style="14" customWidth="1"/>
    <col min="14085" max="14085" width="66.81640625" style="14" bestFit="1" customWidth="1"/>
    <col min="14086" max="14086" width="7.54296875" style="14" customWidth="1"/>
    <col min="14087" max="14096" width="10.26953125" style="14" customWidth="1"/>
    <col min="14097" max="14111" width="10.1796875" style="14" customWidth="1"/>
    <col min="14112" max="14112" width="2.7265625" style="14" customWidth="1"/>
    <col min="14113" max="14113" width="30.81640625" style="14" customWidth="1"/>
    <col min="14114" max="14337" width="14.81640625" style="14"/>
    <col min="14338" max="14338" width="4.54296875" style="14" customWidth="1"/>
    <col min="14339" max="14340" width="4.7265625" style="14" customWidth="1"/>
    <col min="14341" max="14341" width="66.81640625" style="14" bestFit="1" customWidth="1"/>
    <col min="14342" max="14342" width="7.54296875" style="14" customWidth="1"/>
    <col min="14343" max="14352" width="10.26953125" style="14" customWidth="1"/>
    <col min="14353" max="14367" width="10.1796875" style="14" customWidth="1"/>
    <col min="14368" max="14368" width="2.7265625" style="14" customWidth="1"/>
    <col min="14369" max="14369" width="30.81640625" style="14" customWidth="1"/>
    <col min="14370" max="14593" width="14.81640625" style="14"/>
    <col min="14594" max="14594" width="4.54296875" style="14" customWidth="1"/>
    <col min="14595" max="14596" width="4.7265625" style="14" customWidth="1"/>
    <col min="14597" max="14597" width="66.81640625" style="14" bestFit="1" customWidth="1"/>
    <col min="14598" max="14598" width="7.54296875" style="14" customWidth="1"/>
    <col min="14599" max="14608" width="10.26953125" style="14" customWidth="1"/>
    <col min="14609" max="14623" width="10.1796875" style="14" customWidth="1"/>
    <col min="14624" max="14624" width="2.7265625" style="14" customWidth="1"/>
    <col min="14625" max="14625" width="30.81640625" style="14" customWidth="1"/>
    <col min="14626" max="14849" width="14.81640625" style="14"/>
    <col min="14850" max="14850" width="4.54296875" style="14" customWidth="1"/>
    <col min="14851" max="14852" width="4.7265625" style="14" customWidth="1"/>
    <col min="14853" max="14853" width="66.81640625" style="14" bestFit="1" customWidth="1"/>
    <col min="14854" max="14854" width="7.54296875" style="14" customWidth="1"/>
    <col min="14855" max="14864" width="10.26953125" style="14" customWidth="1"/>
    <col min="14865" max="14879" width="10.1796875" style="14" customWidth="1"/>
    <col min="14880" max="14880" width="2.7265625" style="14" customWidth="1"/>
    <col min="14881" max="14881" width="30.81640625" style="14" customWidth="1"/>
    <col min="14882" max="15105" width="14.81640625" style="14"/>
    <col min="15106" max="15106" width="4.54296875" style="14" customWidth="1"/>
    <col min="15107" max="15108" width="4.7265625" style="14" customWidth="1"/>
    <col min="15109" max="15109" width="66.81640625" style="14" bestFit="1" customWidth="1"/>
    <col min="15110" max="15110" width="7.54296875" style="14" customWidth="1"/>
    <col min="15111" max="15120" width="10.26953125" style="14" customWidth="1"/>
    <col min="15121" max="15135" width="10.1796875" style="14" customWidth="1"/>
    <col min="15136" max="15136" width="2.7265625" style="14" customWidth="1"/>
    <col min="15137" max="15137" width="30.81640625" style="14" customWidth="1"/>
    <col min="15138" max="15361" width="14.81640625" style="14"/>
    <col min="15362" max="15362" width="4.54296875" style="14" customWidth="1"/>
    <col min="15363" max="15364" width="4.7265625" style="14" customWidth="1"/>
    <col min="15365" max="15365" width="66.81640625" style="14" bestFit="1" customWidth="1"/>
    <col min="15366" max="15366" width="7.54296875" style="14" customWidth="1"/>
    <col min="15367" max="15376" width="10.26953125" style="14" customWidth="1"/>
    <col min="15377" max="15391" width="10.1796875" style="14" customWidth="1"/>
    <col min="15392" max="15392" width="2.7265625" style="14" customWidth="1"/>
    <col min="15393" max="15393" width="30.81640625" style="14" customWidth="1"/>
    <col min="15394" max="15617" width="14.81640625" style="14"/>
    <col min="15618" max="15618" width="4.54296875" style="14" customWidth="1"/>
    <col min="15619" max="15620" width="4.7265625" style="14" customWidth="1"/>
    <col min="15621" max="15621" width="66.81640625" style="14" bestFit="1" customWidth="1"/>
    <col min="15622" max="15622" width="7.54296875" style="14" customWidth="1"/>
    <col min="15623" max="15632" width="10.26953125" style="14" customWidth="1"/>
    <col min="15633" max="15647" width="10.1796875" style="14" customWidth="1"/>
    <col min="15648" max="15648" width="2.7265625" style="14" customWidth="1"/>
    <col min="15649" max="15649" width="30.81640625" style="14" customWidth="1"/>
    <col min="15650" max="15873" width="14.81640625" style="14"/>
    <col min="15874" max="15874" width="4.54296875" style="14" customWidth="1"/>
    <col min="15875" max="15876" width="4.7265625" style="14" customWidth="1"/>
    <col min="15877" max="15877" width="66.81640625" style="14" bestFit="1" customWidth="1"/>
    <col min="15878" max="15878" width="7.54296875" style="14" customWidth="1"/>
    <col min="15879" max="15888" width="10.26953125" style="14" customWidth="1"/>
    <col min="15889" max="15903" width="10.1796875" style="14" customWidth="1"/>
    <col min="15904" max="15904" width="2.7265625" style="14" customWidth="1"/>
    <col min="15905" max="15905" width="30.81640625" style="14" customWidth="1"/>
    <col min="15906" max="16129" width="14.81640625" style="14"/>
    <col min="16130" max="16130" width="4.54296875" style="14" customWidth="1"/>
    <col min="16131" max="16132" width="4.7265625" style="14" customWidth="1"/>
    <col min="16133" max="16133" width="66.81640625" style="14" bestFit="1" customWidth="1"/>
    <col min="16134" max="16134" width="7.54296875" style="14" customWidth="1"/>
    <col min="16135" max="16144" width="10.26953125" style="14" customWidth="1"/>
    <col min="16145" max="16159" width="10.1796875" style="14" customWidth="1"/>
    <col min="16160" max="16160" width="2.7265625" style="14" customWidth="1"/>
    <col min="16161" max="16161" width="30.81640625" style="14" customWidth="1"/>
    <col min="16162" max="16384" width="14.81640625" style="14"/>
  </cols>
  <sheetData>
    <row r="1" spans="1:34" ht="13">
      <c r="A1" s="62" t="s">
        <v>332</v>
      </c>
      <c r="B1" s="13"/>
      <c r="C1" s="12"/>
      <c r="D1" s="12" t="s">
        <v>333</v>
      </c>
      <c r="E1" s="12">
        <v>1990</v>
      </c>
      <c r="F1" s="12">
        <f>E1+1</f>
        <v>1991</v>
      </c>
      <c r="G1" s="12">
        <f t="shared" ref="G1:AG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si="0"/>
        <v>2017</v>
      </c>
      <c r="AG1" s="12">
        <f t="shared" si="0"/>
        <v>2018</v>
      </c>
      <c r="AH1" s="12" t="s">
        <v>334</v>
      </c>
    </row>
    <row r="2" spans="1:34">
      <c r="A2" s="12"/>
      <c r="B2" s="13"/>
      <c r="C2" s="12"/>
      <c r="D2" s="15" t="s">
        <v>288</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c r="A3" s="16"/>
      <c r="B3" s="17"/>
      <c r="C3" s="17" t="s">
        <v>335</v>
      </c>
      <c r="D3" s="16" t="str">
        <f>D2</f>
        <v>PJ</v>
      </c>
      <c r="E3" s="56">
        <f>[2]TimeSeries!$M$6806</f>
        <v>0.98194659766443992</v>
      </c>
      <c r="F3" s="56">
        <f>[2]TimeSeries!$N$6806</f>
        <v>1.2846639165268141</v>
      </c>
      <c r="G3" s="56">
        <f>[2]TimeSeries!$O$6806</f>
        <v>0.87545519648212511</v>
      </c>
      <c r="H3" s="56">
        <f>[2]TimeSeries!$P$6806</f>
        <v>1.1076701053014317</v>
      </c>
      <c r="I3" s="56">
        <f>[2]TimeSeries!$Q$6806</f>
        <v>1.4388640093907066</v>
      </c>
      <c r="J3" s="56">
        <f>[2]TimeSeries!$R$6806</f>
        <v>3.1437319795431486</v>
      </c>
      <c r="K3" s="56">
        <f>[2]TimeSeries!$S$6806</f>
        <v>3.9587035642205737</v>
      </c>
      <c r="L3" s="56">
        <f>[2]TimeSeries!$T$6806</f>
        <v>4.7370413823305837</v>
      </c>
      <c r="M3" s="56">
        <f>[2]TimeSeries!$U$6806</f>
        <v>5.0297199123515952</v>
      </c>
      <c r="N3" s="56">
        <f>[2]TimeSeries!$V$6806</f>
        <v>4.7887425827525458</v>
      </c>
      <c r="O3" s="56">
        <f>[2]TimeSeries!$W$6806</f>
        <v>4.9270101217147966</v>
      </c>
      <c r="P3" s="56">
        <f>[2]TimeSeries!$X$6806</f>
        <v>5.1150120243570925</v>
      </c>
      <c r="Q3" s="56">
        <f>[2]TimeSeries!$Y$6806</f>
        <v>5.3379066043187882</v>
      </c>
      <c r="R3" s="56">
        <f>[2]TimeSeries!$Z$6806</f>
        <v>4.58996204448</v>
      </c>
      <c r="S3" s="56">
        <f>[2]TimeSeries!$AA$6806</f>
        <v>5.7096555530399993</v>
      </c>
      <c r="T3" s="56">
        <f>[2]TimeSeries!$AB$6806</f>
        <v>4.6427115376799994</v>
      </c>
      <c r="U3" s="56">
        <f>[2]TimeSeries!$AC$6806</f>
        <v>4.5799522430400001</v>
      </c>
      <c r="V3" s="56">
        <f>[2]TimeSeries!$AD$6806</f>
        <v>4.8629631758399992</v>
      </c>
      <c r="W3" s="56">
        <f>[2]TimeSeries!$AE$6806</f>
        <v>5.013182210400001</v>
      </c>
      <c r="X3" s="56">
        <f>[2]TimeSeries!$AF$6806</f>
        <v>5.0273327570399999</v>
      </c>
      <c r="Y3" s="56">
        <f>[2]TimeSeries!$AG$6806</f>
        <v>5.1003178919999996</v>
      </c>
      <c r="Z3" s="56">
        <f>[2]TimeSeries!$AH$6806</f>
        <v>5.1777318240000003</v>
      </c>
      <c r="AA3" s="56">
        <f>[2]TimeSeries!$AI$6806</f>
        <v>5.282150616</v>
      </c>
      <c r="AB3" s="56">
        <f>[2]TimeSeries!$AJ$6806</f>
        <v>5.4189752399999991</v>
      </c>
      <c r="AC3" s="56">
        <f>[2]TimeSeries!$AK$6806</f>
        <v>6.535623915852347</v>
      </c>
      <c r="AD3" s="56">
        <f>[2]TimeSeries!$AL$6806</f>
        <v>6.6038789189330371</v>
      </c>
      <c r="AE3" s="56">
        <f>[2]TimeSeries!$AM$6806</f>
        <v>6.152657679072</v>
      </c>
      <c r="AF3" s="56">
        <f>[2]TimeSeries!$AN$6806</f>
        <v>6.1118989571165931</v>
      </c>
      <c r="AG3" s="56">
        <f>[2]TimeSeries!$AO$6806</f>
        <v>6.4358779669879382</v>
      </c>
    </row>
    <row r="4" spans="1:34">
      <c r="A4" s="18">
        <v>1</v>
      </c>
      <c r="C4" s="71" t="s">
        <v>211</v>
      </c>
      <c r="D4" s="19"/>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4">
      <c r="A5" s="18">
        <v>2</v>
      </c>
      <c r="C5" s="71" t="s">
        <v>213</v>
      </c>
      <c r="D5" s="1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4">
      <c r="A6" s="18">
        <v>3</v>
      </c>
      <c r="C6" s="71" t="s">
        <v>215</v>
      </c>
      <c r="D6" s="19"/>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4">
      <c r="A7" s="18">
        <v>4</v>
      </c>
      <c r="C7" s="71" t="s">
        <v>217</v>
      </c>
      <c r="D7" s="19"/>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row>
    <row r="8" spans="1:34">
      <c r="A8" s="18">
        <v>5</v>
      </c>
      <c r="C8" s="71" t="s">
        <v>219</v>
      </c>
      <c r="D8" s="19"/>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row>
    <row r="9" spans="1:34">
      <c r="A9" s="18">
        <v>6</v>
      </c>
      <c r="C9" s="71" t="s">
        <v>221</v>
      </c>
      <c r="D9" s="19"/>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row>
    <row r="10" spans="1:34">
      <c r="A10" s="18">
        <v>7</v>
      </c>
      <c r="C10" s="71" t="s">
        <v>223</v>
      </c>
      <c r="D10" s="19"/>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row>
    <row r="11" spans="1:34">
      <c r="A11" s="16"/>
      <c r="B11" s="17"/>
      <c r="C11" s="17" t="s">
        <v>336</v>
      </c>
      <c r="D11" s="16" t="str">
        <f>D3</f>
        <v>PJ</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17"/>
    </row>
    <row r="12" spans="1:34">
      <c r="A12" s="18">
        <v>1</v>
      </c>
      <c r="C12" s="14" t="s">
        <v>211</v>
      </c>
      <c r="D12" s="19"/>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20"/>
    </row>
    <row r="13" spans="1:34">
      <c r="A13" s="18">
        <v>2</v>
      </c>
      <c r="C13" s="14" t="s">
        <v>213</v>
      </c>
      <c r="D13" s="19"/>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20"/>
    </row>
    <row r="14" spans="1:34">
      <c r="A14" s="18">
        <v>3</v>
      </c>
      <c r="C14" s="14" t="s">
        <v>215</v>
      </c>
      <c r="D14" s="19"/>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20"/>
    </row>
    <row r="15" spans="1:34">
      <c r="A15" s="18">
        <v>4</v>
      </c>
      <c r="C15" s="14" t="s">
        <v>217</v>
      </c>
      <c r="D15" s="19"/>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20"/>
    </row>
    <row r="16" spans="1:34">
      <c r="A16" s="18">
        <v>5</v>
      </c>
      <c r="C16" s="14" t="s">
        <v>219</v>
      </c>
      <c r="D16" s="19"/>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20"/>
    </row>
    <row r="17" spans="1:33">
      <c r="A17" s="18">
        <v>6</v>
      </c>
      <c r="C17" s="14" t="s">
        <v>221</v>
      </c>
      <c r="D17" s="19"/>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20"/>
    </row>
    <row r="18" spans="1:33">
      <c r="A18" s="18">
        <v>7</v>
      </c>
      <c r="C18" s="14" t="s">
        <v>248</v>
      </c>
      <c r="D18" s="19"/>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20"/>
    </row>
    <row r="19" spans="1:33">
      <c r="A19" s="21"/>
      <c r="B19" s="17"/>
      <c r="C19" s="17" t="s">
        <v>337</v>
      </c>
      <c r="D19" s="22"/>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23"/>
    </row>
    <row r="20" spans="1:33">
      <c r="A20" s="18">
        <v>8</v>
      </c>
      <c r="C20" s="14" t="s">
        <v>211</v>
      </c>
      <c r="D20" s="19"/>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20"/>
    </row>
    <row r="21" spans="1:33">
      <c r="A21" s="18">
        <v>9</v>
      </c>
      <c r="C21" s="14" t="s">
        <v>213</v>
      </c>
      <c r="D21" s="19"/>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20"/>
    </row>
    <row r="22" spans="1:33">
      <c r="A22" s="18">
        <v>10</v>
      </c>
      <c r="C22" s="14" t="s">
        <v>215</v>
      </c>
      <c r="D22" s="19"/>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20"/>
    </row>
    <row r="23" spans="1:33">
      <c r="A23" s="18">
        <v>11</v>
      </c>
      <c r="C23" s="14" t="s">
        <v>217</v>
      </c>
      <c r="D23" s="19"/>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20"/>
    </row>
    <row r="24" spans="1:33">
      <c r="A24" s="18">
        <v>12</v>
      </c>
      <c r="C24" s="14" t="s">
        <v>219</v>
      </c>
      <c r="D24" s="19"/>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20"/>
    </row>
    <row r="25" spans="1:33">
      <c r="A25" s="18">
        <v>13</v>
      </c>
      <c r="C25" s="14" t="s">
        <v>221</v>
      </c>
      <c r="D25" s="19"/>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20"/>
    </row>
    <row r="26" spans="1:33">
      <c r="A26" s="18">
        <v>14</v>
      </c>
      <c r="C26" s="14" t="s">
        <v>248</v>
      </c>
      <c r="D26" s="19"/>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20"/>
    </row>
    <row r="27" spans="1:33">
      <c r="A27" s="21"/>
      <c r="B27" s="17"/>
      <c r="C27" s="17" t="s">
        <v>338</v>
      </c>
      <c r="D27" s="22"/>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23"/>
    </row>
    <row r="28" spans="1:33">
      <c r="A28" s="18">
        <v>15</v>
      </c>
      <c r="C28" s="14" t="s">
        <v>219</v>
      </c>
      <c r="D28" s="19"/>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20"/>
    </row>
    <row r="29" spans="1:33">
      <c r="A29" s="18">
        <v>16</v>
      </c>
      <c r="C29" s="14" t="s">
        <v>248</v>
      </c>
      <c r="D29" s="19"/>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20"/>
    </row>
    <row r="30" spans="1:33">
      <c r="A30" s="21"/>
      <c r="B30" s="17"/>
      <c r="C30" s="17" t="s">
        <v>339</v>
      </c>
      <c r="D30" s="22"/>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23"/>
    </row>
    <row r="31" spans="1:33">
      <c r="A31" s="18">
        <v>17</v>
      </c>
      <c r="C31" s="14" t="s">
        <v>211</v>
      </c>
      <c r="D31" s="19"/>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20"/>
    </row>
    <row r="32" spans="1:33">
      <c r="A32" s="18">
        <v>18</v>
      </c>
      <c r="C32" s="14" t="s">
        <v>213</v>
      </c>
      <c r="D32" s="19"/>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20"/>
    </row>
    <row r="33" spans="1:33">
      <c r="A33" s="18">
        <v>19</v>
      </c>
      <c r="C33" s="14" t="s">
        <v>215</v>
      </c>
      <c r="D33" s="19"/>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20"/>
    </row>
    <row r="34" spans="1:33">
      <c r="A34" s="18">
        <v>20</v>
      </c>
      <c r="C34" s="14" t="s">
        <v>217</v>
      </c>
      <c r="D34" s="19"/>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20"/>
    </row>
    <row r="35" spans="1:33">
      <c r="A35" s="18">
        <v>21</v>
      </c>
      <c r="C35" s="14" t="s">
        <v>219</v>
      </c>
      <c r="D35" s="19"/>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20"/>
    </row>
    <row r="36" spans="1:33">
      <c r="A36" s="18">
        <v>22</v>
      </c>
      <c r="C36" s="14" t="s">
        <v>221</v>
      </c>
      <c r="D36" s="19"/>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20"/>
    </row>
    <row r="37" spans="1:33">
      <c r="A37" s="18">
        <v>23</v>
      </c>
      <c r="C37" s="14" t="s">
        <v>248</v>
      </c>
      <c r="D37" s="19"/>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20"/>
    </row>
    <row r="38" spans="1:33">
      <c r="A38" s="21"/>
      <c r="B38" s="17"/>
      <c r="C38" s="17" t="s">
        <v>340</v>
      </c>
      <c r="D38" s="22"/>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23"/>
    </row>
    <row r="39" spans="1:33">
      <c r="A39" s="18">
        <v>24</v>
      </c>
      <c r="C39" s="14" t="s">
        <v>211</v>
      </c>
      <c r="D39" s="19"/>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20"/>
    </row>
    <row r="40" spans="1:33">
      <c r="A40" s="18">
        <v>25</v>
      </c>
      <c r="C40" s="14" t="s">
        <v>213</v>
      </c>
      <c r="D40" s="19"/>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20"/>
    </row>
    <row r="41" spans="1:33">
      <c r="A41" s="18">
        <v>26</v>
      </c>
      <c r="C41" s="14" t="s">
        <v>215</v>
      </c>
      <c r="D41" s="19"/>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20"/>
    </row>
    <row r="42" spans="1:33">
      <c r="A42" s="18">
        <v>27</v>
      </c>
      <c r="C42" s="14" t="s">
        <v>217</v>
      </c>
      <c r="D42" s="19"/>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20"/>
    </row>
    <row r="43" spans="1:33">
      <c r="A43" s="18">
        <v>28</v>
      </c>
      <c r="C43" s="14" t="s">
        <v>219</v>
      </c>
      <c r="D43" s="19"/>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20"/>
    </row>
    <row r="44" spans="1:33">
      <c r="A44" s="18">
        <v>29</v>
      </c>
      <c r="C44" s="14" t="s">
        <v>221</v>
      </c>
      <c r="D44" s="19"/>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20"/>
    </row>
    <row r="45" spans="1:33">
      <c r="A45" s="18">
        <v>30</v>
      </c>
      <c r="C45" s="14" t="s">
        <v>248</v>
      </c>
      <c r="D45" s="19"/>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20"/>
    </row>
    <row r="46" spans="1:33">
      <c r="A46" s="21"/>
      <c r="B46" s="21"/>
      <c r="C46" s="21"/>
      <c r="D46" s="24"/>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21"/>
    </row>
    <row r="47" spans="1:33">
      <c r="E47" s="60"/>
      <c r="F47" s="60"/>
      <c r="G47" s="60"/>
      <c r="H47" s="60"/>
      <c r="I47" s="60"/>
      <c r="J47" s="60"/>
      <c r="K47" s="60"/>
      <c r="L47" s="60"/>
      <c r="M47" s="60"/>
      <c r="N47" s="60"/>
      <c r="O47" s="60"/>
      <c r="P47" s="60"/>
      <c r="Q47" s="60"/>
      <c r="R47" s="60"/>
      <c r="S47" s="60"/>
      <c r="T47" s="60"/>
      <c r="U47" s="60"/>
      <c r="V47" s="60"/>
      <c r="W47" s="60"/>
      <c r="X47" s="60"/>
      <c r="Y47" s="60"/>
      <c r="Z47" s="60"/>
      <c r="AA47" s="60"/>
      <c r="AB47" s="60"/>
      <c r="AC47" s="60"/>
    </row>
    <row r="48" spans="1:33">
      <c r="E48" s="60"/>
      <c r="F48" s="60"/>
      <c r="G48" s="60"/>
      <c r="H48" s="60"/>
      <c r="I48" s="60"/>
      <c r="J48" s="60"/>
      <c r="K48" s="60"/>
      <c r="L48" s="60"/>
      <c r="M48" s="60"/>
      <c r="N48" s="60"/>
      <c r="O48" s="60"/>
      <c r="P48" s="60"/>
      <c r="Q48" s="60"/>
      <c r="R48" s="60"/>
      <c r="S48" s="60"/>
      <c r="T48" s="60"/>
      <c r="U48" s="60"/>
      <c r="V48" s="60"/>
      <c r="W48" s="60"/>
      <c r="X48" s="60"/>
      <c r="Y48" s="60"/>
      <c r="Z48" s="60"/>
      <c r="AA48" s="60"/>
      <c r="AB48" s="60"/>
      <c r="AC48" s="60"/>
    </row>
    <row r="49" spans="5:29">
      <c r="E49" s="60"/>
      <c r="F49" s="60"/>
      <c r="G49" s="60"/>
      <c r="H49" s="60"/>
      <c r="I49" s="60"/>
      <c r="J49" s="60"/>
      <c r="K49" s="60"/>
      <c r="L49" s="60"/>
      <c r="M49" s="60"/>
      <c r="N49" s="60"/>
      <c r="O49" s="60"/>
      <c r="P49" s="60"/>
      <c r="Q49" s="60"/>
      <c r="R49" s="60"/>
      <c r="S49" s="60"/>
      <c r="T49" s="60"/>
      <c r="U49" s="60"/>
      <c r="V49" s="60"/>
      <c r="W49" s="60"/>
      <c r="X49" s="60"/>
      <c r="Y49" s="60"/>
      <c r="Z49" s="60"/>
      <c r="AA49" s="60"/>
      <c r="AB49" s="60"/>
      <c r="AC49" s="60"/>
    </row>
    <row r="50" spans="5:2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row>
    <row r="51" spans="5:29">
      <c r="E51" s="60"/>
      <c r="F51" s="60"/>
      <c r="G51" s="60"/>
      <c r="H51" s="60"/>
      <c r="I51" s="60"/>
      <c r="J51" s="60"/>
      <c r="K51" s="60"/>
      <c r="L51" s="60"/>
      <c r="M51" s="60"/>
      <c r="N51" s="60"/>
      <c r="O51" s="60"/>
      <c r="P51" s="60"/>
      <c r="Q51" s="60"/>
      <c r="R51" s="60"/>
      <c r="S51" s="60"/>
      <c r="T51" s="60"/>
      <c r="U51" s="60"/>
      <c r="V51" s="60"/>
      <c r="W51" s="60"/>
      <c r="X51" s="60"/>
      <c r="Y51" s="60"/>
      <c r="Z51" s="60"/>
      <c r="AA51" s="60"/>
      <c r="AB51" s="60"/>
      <c r="AC51" s="60"/>
    </row>
    <row r="52" spans="5:29">
      <c r="E52" s="60"/>
      <c r="F52" s="60"/>
      <c r="G52" s="60"/>
      <c r="H52" s="60"/>
      <c r="I52" s="60"/>
      <c r="J52" s="60"/>
      <c r="K52" s="60"/>
      <c r="L52" s="60"/>
      <c r="M52" s="60"/>
      <c r="N52" s="60"/>
      <c r="O52" s="60"/>
      <c r="P52" s="60"/>
      <c r="Q52" s="60"/>
      <c r="R52" s="60"/>
      <c r="S52" s="60"/>
      <c r="T52" s="60"/>
      <c r="U52" s="60"/>
      <c r="V52" s="60"/>
      <c r="W52" s="60"/>
      <c r="X52" s="60"/>
      <c r="Y52" s="60"/>
      <c r="Z52" s="60"/>
      <c r="AA52" s="60"/>
      <c r="AB52" s="60"/>
      <c r="AC52" s="60"/>
    </row>
    <row r="53" spans="5:29">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5:29">
      <c r="E54" s="60"/>
      <c r="F54" s="60"/>
      <c r="G54" s="60"/>
      <c r="H54" s="60"/>
      <c r="I54" s="60"/>
      <c r="J54" s="60"/>
      <c r="K54" s="60"/>
      <c r="L54" s="60"/>
      <c r="M54" s="60"/>
      <c r="N54" s="60"/>
      <c r="O54" s="60"/>
      <c r="P54" s="60"/>
      <c r="Q54" s="60"/>
      <c r="R54" s="60"/>
      <c r="S54" s="60"/>
      <c r="T54" s="60"/>
      <c r="U54" s="60"/>
      <c r="V54" s="60"/>
      <c r="W54" s="60"/>
      <c r="X54" s="60"/>
      <c r="Y54" s="60"/>
      <c r="Z54" s="60"/>
      <c r="AA54" s="60"/>
      <c r="AB54" s="60"/>
      <c r="AC54" s="60"/>
    </row>
    <row r="55" spans="5:29">
      <c r="E55" s="60"/>
      <c r="F55" s="60"/>
      <c r="G55" s="60"/>
      <c r="H55" s="60"/>
      <c r="I55" s="60"/>
      <c r="J55" s="60"/>
      <c r="K55" s="60"/>
      <c r="L55" s="60"/>
      <c r="M55" s="60"/>
      <c r="N55" s="60"/>
      <c r="O55" s="60"/>
      <c r="P55" s="60"/>
      <c r="Q55" s="60"/>
      <c r="R55" s="60"/>
      <c r="S55" s="60"/>
      <c r="T55" s="60"/>
      <c r="U55" s="60"/>
      <c r="V55" s="60"/>
      <c r="W55" s="60"/>
      <c r="X55" s="60"/>
      <c r="Y55" s="60"/>
      <c r="Z55" s="60"/>
      <c r="AA55" s="60"/>
      <c r="AB55" s="60"/>
      <c r="AC55" s="60"/>
    </row>
  </sheetData>
  <dataValidations count="1">
    <dataValidation type="list" allowBlank="1" showInputMessage="1" showErrorMessage="1" sqref="D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D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D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D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D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D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D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D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D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D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D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D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D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D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D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D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B269BD88-A9FD-4855-BBB3-573ECB02FD9B}">
      <formula1>"PJ, ktoe"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2"/>
  <sheetViews>
    <sheetView tabSelected="1" workbookViewId="0">
      <selection activeCell="E4" sqref="E4:AG10"/>
    </sheetView>
  </sheetViews>
  <sheetFormatPr defaultColWidth="14.81640625" defaultRowHeight="12.5"/>
  <cols>
    <col min="1" max="1" width="4.54296875" style="18" customWidth="1"/>
    <col min="2" max="2" width="4.7265625" style="14" customWidth="1"/>
    <col min="3" max="3" width="60" style="14" bestFit="1" customWidth="1"/>
    <col min="4" max="4" width="7.54296875" style="18" customWidth="1"/>
    <col min="5" max="14" width="10.26953125" style="14" customWidth="1"/>
    <col min="15" max="29" width="10.1796875" style="14" customWidth="1"/>
    <col min="30" max="33" width="11.54296875" style="14" customWidth="1"/>
    <col min="34" max="34" width="30.81640625" style="14" customWidth="1"/>
    <col min="35" max="258" width="14.81640625" style="14"/>
    <col min="259" max="259" width="4.54296875" style="14" customWidth="1"/>
    <col min="260" max="261" width="4.7265625" style="14" customWidth="1"/>
    <col min="262" max="262" width="66.81640625" style="14" bestFit="1" customWidth="1"/>
    <col min="263" max="263" width="7.54296875" style="14" customWidth="1"/>
    <col min="264" max="273" width="10.26953125" style="14" customWidth="1"/>
    <col min="274" max="288" width="10.1796875" style="14" customWidth="1"/>
    <col min="289" max="289" width="2.7265625" style="14" customWidth="1"/>
    <col min="290" max="290" width="30.81640625" style="14" customWidth="1"/>
    <col min="291" max="514" width="14.81640625" style="14"/>
    <col min="515" max="515" width="4.54296875" style="14" customWidth="1"/>
    <col min="516" max="517" width="4.7265625" style="14" customWidth="1"/>
    <col min="518" max="518" width="66.81640625" style="14" bestFit="1" customWidth="1"/>
    <col min="519" max="519" width="7.54296875" style="14" customWidth="1"/>
    <col min="520" max="529" width="10.26953125" style="14" customWidth="1"/>
    <col min="530" max="544" width="10.1796875" style="14" customWidth="1"/>
    <col min="545" max="545" width="2.7265625" style="14" customWidth="1"/>
    <col min="546" max="546" width="30.81640625" style="14" customWidth="1"/>
    <col min="547" max="770" width="14.81640625" style="14"/>
    <col min="771" max="771" width="4.54296875" style="14" customWidth="1"/>
    <col min="772" max="773" width="4.7265625" style="14" customWidth="1"/>
    <col min="774" max="774" width="66.81640625" style="14" bestFit="1" customWidth="1"/>
    <col min="775" max="775" width="7.54296875" style="14" customWidth="1"/>
    <col min="776" max="785" width="10.26953125" style="14" customWidth="1"/>
    <col min="786" max="800" width="10.1796875" style="14" customWidth="1"/>
    <col min="801" max="801" width="2.7265625" style="14" customWidth="1"/>
    <col min="802" max="802" width="30.81640625" style="14" customWidth="1"/>
    <col min="803" max="1026" width="14.81640625" style="14"/>
    <col min="1027" max="1027" width="4.54296875" style="14" customWidth="1"/>
    <col min="1028" max="1029" width="4.7265625" style="14" customWidth="1"/>
    <col min="1030" max="1030" width="66.81640625" style="14" bestFit="1" customWidth="1"/>
    <col min="1031" max="1031" width="7.54296875" style="14" customWidth="1"/>
    <col min="1032" max="1041" width="10.26953125" style="14" customWidth="1"/>
    <col min="1042" max="1056" width="10.1796875" style="14" customWidth="1"/>
    <col min="1057" max="1057" width="2.7265625" style="14" customWidth="1"/>
    <col min="1058" max="1058" width="30.81640625" style="14" customWidth="1"/>
    <col min="1059" max="1282" width="14.81640625" style="14"/>
    <col min="1283" max="1283" width="4.54296875" style="14" customWidth="1"/>
    <col min="1284" max="1285" width="4.7265625" style="14" customWidth="1"/>
    <col min="1286" max="1286" width="66.81640625" style="14" bestFit="1" customWidth="1"/>
    <col min="1287" max="1287" width="7.54296875" style="14" customWidth="1"/>
    <col min="1288" max="1297" width="10.26953125" style="14" customWidth="1"/>
    <col min="1298" max="1312" width="10.1796875" style="14" customWidth="1"/>
    <col min="1313" max="1313" width="2.7265625" style="14" customWidth="1"/>
    <col min="1314" max="1314" width="30.81640625" style="14" customWidth="1"/>
    <col min="1315" max="1538" width="14.81640625" style="14"/>
    <col min="1539" max="1539" width="4.54296875" style="14" customWidth="1"/>
    <col min="1540" max="1541" width="4.7265625" style="14" customWidth="1"/>
    <col min="1542" max="1542" width="66.81640625" style="14" bestFit="1" customWidth="1"/>
    <col min="1543" max="1543" width="7.54296875" style="14" customWidth="1"/>
    <col min="1544" max="1553" width="10.26953125" style="14" customWidth="1"/>
    <col min="1554" max="1568" width="10.1796875" style="14" customWidth="1"/>
    <col min="1569" max="1569" width="2.7265625" style="14" customWidth="1"/>
    <col min="1570" max="1570" width="30.81640625" style="14" customWidth="1"/>
    <col min="1571" max="1794" width="14.81640625" style="14"/>
    <col min="1795" max="1795" width="4.54296875" style="14" customWidth="1"/>
    <col min="1796" max="1797" width="4.7265625" style="14" customWidth="1"/>
    <col min="1798" max="1798" width="66.81640625" style="14" bestFit="1" customWidth="1"/>
    <col min="1799" max="1799" width="7.54296875" style="14" customWidth="1"/>
    <col min="1800" max="1809" width="10.26953125" style="14" customWidth="1"/>
    <col min="1810" max="1824" width="10.1796875" style="14" customWidth="1"/>
    <col min="1825" max="1825" width="2.7265625" style="14" customWidth="1"/>
    <col min="1826" max="1826" width="30.81640625" style="14" customWidth="1"/>
    <col min="1827" max="2050" width="14.81640625" style="14"/>
    <col min="2051" max="2051" width="4.54296875" style="14" customWidth="1"/>
    <col min="2052" max="2053" width="4.7265625" style="14" customWidth="1"/>
    <col min="2054" max="2054" width="66.81640625" style="14" bestFit="1" customWidth="1"/>
    <col min="2055" max="2055" width="7.54296875" style="14" customWidth="1"/>
    <col min="2056" max="2065" width="10.26953125" style="14" customWidth="1"/>
    <col min="2066" max="2080" width="10.1796875" style="14" customWidth="1"/>
    <col min="2081" max="2081" width="2.7265625" style="14" customWidth="1"/>
    <col min="2082" max="2082" width="30.81640625" style="14" customWidth="1"/>
    <col min="2083" max="2306" width="14.81640625" style="14"/>
    <col min="2307" max="2307" width="4.54296875" style="14" customWidth="1"/>
    <col min="2308" max="2309" width="4.7265625" style="14" customWidth="1"/>
    <col min="2310" max="2310" width="66.81640625" style="14" bestFit="1" customWidth="1"/>
    <col min="2311" max="2311" width="7.54296875" style="14" customWidth="1"/>
    <col min="2312" max="2321" width="10.26953125" style="14" customWidth="1"/>
    <col min="2322" max="2336" width="10.1796875" style="14" customWidth="1"/>
    <col min="2337" max="2337" width="2.7265625" style="14" customWidth="1"/>
    <col min="2338" max="2338" width="30.81640625" style="14" customWidth="1"/>
    <col min="2339" max="2562" width="14.81640625" style="14"/>
    <col min="2563" max="2563" width="4.54296875" style="14" customWidth="1"/>
    <col min="2564" max="2565" width="4.7265625" style="14" customWidth="1"/>
    <col min="2566" max="2566" width="66.81640625" style="14" bestFit="1" customWidth="1"/>
    <col min="2567" max="2567" width="7.54296875" style="14" customWidth="1"/>
    <col min="2568" max="2577" width="10.26953125" style="14" customWidth="1"/>
    <col min="2578" max="2592" width="10.1796875" style="14" customWidth="1"/>
    <col min="2593" max="2593" width="2.7265625" style="14" customWidth="1"/>
    <col min="2594" max="2594" width="30.81640625" style="14" customWidth="1"/>
    <col min="2595" max="2818" width="14.81640625" style="14"/>
    <col min="2819" max="2819" width="4.54296875" style="14" customWidth="1"/>
    <col min="2820" max="2821" width="4.7265625" style="14" customWidth="1"/>
    <col min="2822" max="2822" width="66.81640625" style="14" bestFit="1" customWidth="1"/>
    <col min="2823" max="2823" width="7.54296875" style="14" customWidth="1"/>
    <col min="2824" max="2833" width="10.26953125" style="14" customWidth="1"/>
    <col min="2834" max="2848" width="10.1796875" style="14" customWidth="1"/>
    <col min="2849" max="2849" width="2.7265625" style="14" customWidth="1"/>
    <col min="2850" max="2850" width="30.81640625" style="14" customWidth="1"/>
    <col min="2851" max="3074" width="14.81640625" style="14"/>
    <col min="3075" max="3075" width="4.54296875" style="14" customWidth="1"/>
    <col min="3076" max="3077" width="4.7265625" style="14" customWidth="1"/>
    <col min="3078" max="3078" width="66.81640625" style="14" bestFit="1" customWidth="1"/>
    <col min="3079" max="3079" width="7.54296875" style="14" customWidth="1"/>
    <col min="3080" max="3089" width="10.26953125" style="14" customWidth="1"/>
    <col min="3090" max="3104" width="10.1796875" style="14" customWidth="1"/>
    <col min="3105" max="3105" width="2.7265625" style="14" customWidth="1"/>
    <col min="3106" max="3106" width="30.81640625" style="14" customWidth="1"/>
    <col min="3107" max="3330" width="14.81640625" style="14"/>
    <col min="3331" max="3331" width="4.54296875" style="14" customWidth="1"/>
    <col min="3332" max="3333" width="4.7265625" style="14" customWidth="1"/>
    <col min="3334" max="3334" width="66.81640625" style="14" bestFit="1" customWidth="1"/>
    <col min="3335" max="3335" width="7.54296875" style="14" customWidth="1"/>
    <col min="3336" max="3345" width="10.26953125" style="14" customWidth="1"/>
    <col min="3346" max="3360" width="10.1796875" style="14" customWidth="1"/>
    <col min="3361" max="3361" width="2.7265625" style="14" customWidth="1"/>
    <col min="3362" max="3362" width="30.81640625" style="14" customWidth="1"/>
    <col min="3363" max="3586" width="14.81640625" style="14"/>
    <col min="3587" max="3587" width="4.54296875" style="14" customWidth="1"/>
    <col min="3588" max="3589" width="4.7265625" style="14" customWidth="1"/>
    <col min="3590" max="3590" width="66.81640625" style="14" bestFit="1" customWidth="1"/>
    <col min="3591" max="3591" width="7.54296875" style="14" customWidth="1"/>
    <col min="3592" max="3601" width="10.26953125" style="14" customWidth="1"/>
    <col min="3602" max="3616" width="10.1796875" style="14" customWidth="1"/>
    <col min="3617" max="3617" width="2.7265625" style="14" customWidth="1"/>
    <col min="3618" max="3618" width="30.81640625" style="14" customWidth="1"/>
    <col min="3619" max="3842" width="14.81640625" style="14"/>
    <col min="3843" max="3843" width="4.54296875" style="14" customWidth="1"/>
    <col min="3844" max="3845" width="4.7265625" style="14" customWidth="1"/>
    <col min="3846" max="3846" width="66.81640625" style="14" bestFit="1" customWidth="1"/>
    <col min="3847" max="3847" width="7.54296875" style="14" customWidth="1"/>
    <col min="3848" max="3857" width="10.26953125" style="14" customWidth="1"/>
    <col min="3858" max="3872" width="10.1796875" style="14" customWidth="1"/>
    <col min="3873" max="3873" width="2.7265625" style="14" customWidth="1"/>
    <col min="3874" max="3874" width="30.81640625" style="14" customWidth="1"/>
    <col min="3875" max="4098" width="14.81640625" style="14"/>
    <col min="4099" max="4099" width="4.54296875" style="14" customWidth="1"/>
    <col min="4100" max="4101" width="4.7265625" style="14" customWidth="1"/>
    <col min="4102" max="4102" width="66.81640625" style="14" bestFit="1" customWidth="1"/>
    <col min="4103" max="4103" width="7.54296875" style="14" customWidth="1"/>
    <col min="4104" max="4113" width="10.26953125" style="14" customWidth="1"/>
    <col min="4114" max="4128" width="10.1796875" style="14" customWidth="1"/>
    <col min="4129" max="4129" width="2.7265625" style="14" customWidth="1"/>
    <col min="4130" max="4130" width="30.81640625" style="14" customWidth="1"/>
    <col min="4131" max="4354" width="14.81640625" style="14"/>
    <col min="4355" max="4355" width="4.54296875" style="14" customWidth="1"/>
    <col min="4356" max="4357" width="4.7265625" style="14" customWidth="1"/>
    <col min="4358" max="4358" width="66.81640625" style="14" bestFit="1" customWidth="1"/>
    <col min="4359" max="4359" width="7.54296875" style="14" customWidth="1"/>
    <col min="4360" max="4369" width="10.26953125" style="14" customWidth="1"/>
    <col min="4370" max="4384" width="10.1796875" style="14" customWidth="1"/>
    <col min="4385" max="4385" width="2.7265625" style="14" customWidth="1"/>
    <col min="4386" max="4386" width="30.81640625" style="14" customWidth="1"/>
    <col min="4387" max="4610" width="14.81640625" style="14"/>
    <col min="4611" max="4611" width="4.54296875" style="14" customWidth="1"/>
    <col min="4612" max="4613" width="4.7265625" style="14" customWidth="1"/>
    <col min="4614" max="4614" width="66.81640625" style="14" bestFit="1" customWidth="1"/>
    <col min="4615" max="4615" width="7.54296875" style="14" customWidth="1"/>
    <col min="4616" max="4625" width="10.26953125" style="14" customWidth="1"/>
    <col min="4626" max="4640" width="10.1796875" style="14" customWidth="1"/>
    <col min="4641" max="4641" width="2.7265625" style="14" customWidth="1"/>
    <col min="4642" max="4642" width="30.81640625" style="14" customWidth="1"/>
    <col min="4643" max="4866" width="14.81640625" style="14"/>
    <col min="4867" max="4867" width="4.54296875" style="14" customWidth="1"/>
    <col min="4868" max="4869" width="4.7265625" style="14" customWidth="1"/>
    <col min="4870" max="4870" width="66.81640625" style="14" bestFit="1" customWidth="1"/>
    <col min="4871" max="4871" width="7.54296875" style="14" customWidth="1"/>
    <col min="4872" max="4881" width="10.26953125" style="14" customWidth="1"/>
    <col min="4882" max="4896" width="10.1796875" style="14" customWidth="1"/>
    <col min="4897" max="4897" width="2.7265625" style="14" customWidth="1"/>
    <col min="4898" max="4898" width="30.81640625" style="14" customWidth="1"/>
    <col min="4899" max="5122" width="14.81640625" style="14"/>
    <col min="5123" max="5123" width="4.54296875" style="14" customWidth="1"/>
    <col min="5124" max="5125" width="4.7265625" style="14" customWidth="1"/>
    <col min="5126" max="5126" width="66.81640625" style="14" bestFit="1" customWidth="1"/>
    <col min="5127" max="5127" width="7.54296875" style="14" customWidth="1"/>
    <col min="5128" max="5137" width="10.26953125" style="14" customWidth="1"/>
    <col min="5138" max="5152" width="10.1796875" style="14" customWidth="1"/>
    <col min="5153" max="5153" width="2.7265625" style="14" customWidth="1"/>
    <col min="5154" max="5154" width="30.81640625" style="14" customWidth="1"/>
    <col min="5155" max="5378" width="14.81640625" style="14"/>
    <col min="5379" max="5379" width="4.54296875" style="14" customWidth="1"/>
    <col min="5380" max="5381" width="4.7265625" style="14" customWidth="1"/>
    <col min="5382" max="5382" width="66.81640625" style="14" bestFit="1" customWidth="1"/>
    <col min="5383" max="5383" width="7.54296875" style="14" customWidth="1"/>
    <col min="5384" max="5393" width="10.26953125" style="14" customWidth="1"/>
    <col min="5394" max="5408" width="10.1796875" style="14" customWidth="1"/>
    <col min="5409" max="5409" width="2.7265625" style="14" customWidth="1"/>
    <col min="5410" max="5410" width="30.81640625" style="14" customWidth="1"/>
    <col min="5411" max="5634" width="14.81640625" style="14"/>
    <col min="5635" max="5635" width="4.54296875" style="14" customWidth="1"/>
    <col min="5636" max="5637" width="4.7265625" style="14" customWidth="1"/>
    <col min="5638" max="5638" width="66.81640625" style="14" bestFit="1" customWidth="1"/>
    <col min="5639" max="5639" width="7.54296875" style="14" customWidth="1"/>
    <col min="5640" max="5649" width="10.26953125" style="14" customWidth="1"/>
    <col min="5650" max="5664" width="10.1796875" style="14" customWidth="1"/>
    <col min="5665" max="5665" width="2.7265625" style="14" customWidth="1"/>
    <col min="5666" max="5666" width="30.81640625" style="14" customWidth="1"/>
    <col min="5667" max="5890" width="14.81640625" style="14"/>
    <col min="5891" max="5891" width="4.54296875" style="14" customWidth="1"/>
    <col min="5892" max="5893" width="4.7265625" style="14" customWidth="1"/>
    <col min="5894" max="5894" width="66.81640625" style="14" bestFit="1" customWidth="1"/>
    <col min="5895" max="5895" width="7.54296875" style="14" customWidth="1"/>
    <col min="5896" max="5905" width="10.26953125" style="14" customWidth="1"/>
    <col min="5906" max="5920" width="10.1796875" style="14" customWidth="1"/>
    <col min="5921" max="5921" width="2.7265625" style="14" customWidth="1"/>
    <col min="5922" max="5922" width="30.81640625" style="14" customWidth="1"/>
    <col min="5923" max="6146" width="14.81640625" style="14"/>
    <col min="6147" max="6147" width="4.54296875" style="14" customWidth="1"/>
    <col min="6148" max="6149" width="4.7265625" style="14" customWidth="1"/>
    <col min="6150" max="6150" width="66.81640625" style="14" bestFit="1" customWidth="1"/>
    <col min="6151" max="6151" width="7.54296875" style="14" customWidth="1"/>
    <col min="6152" max="6161" width="10.26953125" style="14" customWidth="1"/>
    <col min="6162" max="6176" width="10.1796875" style="14" customWidth="1"/>
    <col min="6177" max="6177" width="2.7265625" style="14" customWidth="1"/>
    <col min="6178" max="6178" width="30.81640625" style="14" customWidth="1"/>
    <col min="6179" max="6402" width="14.81640625" style="14"/>
    <col min="6403" max="6403" width="4.54296875" style="14" customWidth="1"/>
    <col min="6404" max="6405" width="4.7265625" style="14" customWidth="1"/>
    <col min="6406" max="6406" width="66.81640625" style="14" bestFit="1" customWidth="1"/>
    <col min="6407" max="6407" width="7.54296875" style="14" customWidth="1"/>
    <col min="6408" max="6417" width="10.26953125" style="14" customWidth="1"/>
    <col min="6418" max="6432" width="10.1796875" style="14" customWidth="1"/>
    <col min="6433" max="6433" width="2.7265625" style="14" customWidth="1"/>
    <col min="6434" max="6434" width="30.81640625" style="14" customWidth="1"/>
    <col min="6435" max="6658" width="14.81640625" style="14"/>
    <col min="6659" max="6659" width="4.54296875" style="14" customWidth="1"/>
    <col min="6660" max="6661" width="4.7265625" style="14" customWidth="1"/>
    <col min="6662" max="6662" width="66.81640625" style="14" bestFit="1" customWidth="1"/>
    <col min="6663" max="6663" width="7.54296875" style="14" customWidth="1"/>
    <col min="6664" max="6673" width="10.26953125" style="14" customWidth="1"/>
    <col min="6674" max="6688" width="10.1796875" style="14" customWidth="1"/>
    <col min="6689" max="6689" width="2.7265625" style="14" customWidth="1"/>
    <col min="6690" max="6690" width="30.81640625" style="14" customWidth="1"/>
    <col min="6691" max="6914" width="14.81640625" style="14"/>
    <col min="6915" max="6915" width="4.54296875" style="14" customWidth="1"/>
    <col min="6916" max="6917" width="4.7265625" style="14" customWidth="1"/>
    <col min="6918" max="6918" width="66.81640625" style="14" bestFit="1" customWidth="1"/>
    <col min="6919" max="6919" width="7.54296875" style="14" customWidth="1"/>
    <col min="6920" max="6929" width="10.26953125" style="14" customWidth="1"/>
    <col min="6930" max="6944" width="10.1796875" style="14" customWidth="1"/>
    <col min="6945" max="6945" width="2.7265625" style="14" customWidth="1"/>
    <col min="6946" max="6946" width="30.81640625" style="14" customWidth="1"/>
    <col min="6947" max="7170" width="14.81640625" style="14"/>
    <col min="7171" max="7171" width="4.54296875" style="14" customWidth="1"/>
    <col min="7172" max="7173" width="4.7265625" style="14" customWidth="1"/>
    <col min="7174" max="7174" width="66.81640625" style="14" bestFit="1" customWidth="1"/>
    <col min="7175" max="7175" width="7.54296875" style="14" customWidth="1"/>
    <col min="7176" max="7185" width="10.26953125" style="14" customWidth="1"/>
    <col min="7186" max="7200" width="10.1796875" style="14" customWidth="1"/>
    <col min="7201" max="7201" width="2.7265625" style="14" customWidth="1"/>
    <col min="7202" max="7202" width="30.81640625" style="14" customWidth="1"/>
    <col min="7203" max="7426" width="14.81640625" style="14"/>
    <col min="7427" max="7427" width="4.54296875" style="14" customWidth="1"/>
    <col min="7428" max="7429" width="4.7265625" style="14" customWidth="1"/>
    <col min="7430" max="7430" width="66.81640625" style="14" bestFit="1" customWidth="1"/>
    <col min="7431" max="7431" width="7.54296875" style="14" customWidth="1"/>
    <col min="7432" max="7441" width="10.26953125" style="14" customWidth="1"/>
    <col min="7442" max="7456" width="10.1796875" style="14" customWidth="1"/>
    <col min="7457" max="7457" width="2.7265625" style="14" customWidth="1"/>
    <col min="7458" max="7458" width="30.81640625" style="14" customWidth="1"/>
    <col min="7459" max="7682" width="14.81640625" style="14"/>
    <col min="7683" max="7683" width="4.54296875" style="14" customWidth="1"/>
    <col min="7684" max="7685" width="4.7265625" style="14" customWidth="1"/>
    <col min="7686" max="7686" width="66.81640625" style="14" bestFit="1" customWidth="1"/>
    <col min="7687" max="7687" width="7.54296875" style="14" customWidth="1"/>
    <col min="7688" max="7697" width="10.26953125" style="14" customWidth="1"/>
    <col min="7698" max="7712" width="10.1796875" style="14" customWidth="1"/>
    <col min="7713" max="7713" width="2.7265625" style="14" customWidth="1"/>
    <col min="7714" max="7714" width="30.81640625" style="14" customWidth="1"/>
    <col min="7715" max="7938" width="14.81640625" style="14"/>
    <col min="7939" max="7939" width="4.54296875" style="14" customWidth="1"/>
    <col min="7940" max="7941" width="4.7265625" style="14" customWidth="1"/>
    <col min="7942" max="7942" width="66.81640625" style="14" bestFit="1" customWidth="1"/>
    <col min="7943" max="7943" width="7.54296875" style="14" customWidth="1"/>
    <col min="7944" max="7953" width="10.26953125" style="14" customWidth="1"/>
    <col min="7954" max="7968" width="10.1796875" style="14" customWidth="1"/>
    <col min="7969" max="7969" width="2.7265625" style="14" customWidth="1"/>
    <col min="7970" max="7970" width="30.81640625" style="14" customWidth="1"/>
    <col min="7971" max="8194" width="14.81640625" style="14"/>
    <col min="8195" max="8195" width="4.54296875" style="14" customWidth="1"/>
    <col min="8196" max="8197" width="4.7265625" style="14" customWidth="1"/>
    <col min="8198" max="8198" width="66.81640625" style="14" bestFit="1" customWidth="1"/>
    <col min="8199" max="8199" width="7.54296875" style="14" customWidth="1"/>
    <col min="8200" max="8209" width="10.26953125" style="14" customWidth="1"/>
    <col min="8210" max="8224" width="10.1796875" style="14" customWidth="1"/>
    <col min="8225" max="8225" width="2.7265625" style="14" customWidth="1"/>
    <col min="8226" max="8226" width="30.81640625" style="14" customWidth="1"/>
    <col min="8227" max="8450" width="14.81640625" style="14"/>
    <col min="8451" max="8451" width="4.54296875" style="14" customWidth="1"/>
    <col min="8452" max="8453" width="4.7265625" style="14" customWidth="1"/>
    <col min="8454" max="8454" width="66.81640625" style="14" bestFit="1" customWidth="1"/>
    <col min="8455" max="8455" width="7.54296875" style="14" customWidth="1"/>
    <col min="8456" max="8465" width="10.26953125" style="14" customWidth="1"/>
    <col min="8466" max="8480" width="10.1796875" style="14" customWidth="1"/>
    <col min="8481" max="8481" width="2.7265625" style="14" customWidth="1"/>
    <col min="8482" max="8482" width="30.81640625" style="14" customWidth="1"/>
    <col min="8483" max="8706" width="14.81640625" style="14"/>
    <col min="8707" max="8707" width="4.54296875" style="14" customWidth="1"/>
    <col min="8708" max="8709" width="4.7265625" style="14" customWidth="1"/>
    <col min="8710" max="8710" width="66.81640625" style="14" bestFit="1" customWidth="1"/>
    <col min="8711" max="8711" width="7.54296875" style="14" customWidth="1"/>
    <col min="8712" max="8721" width="10.26953125" style="14" customWidth="1"/>
    <col min="8722" max="8736" width="10.1796875" style="14" customWidth="1"/>
    <col min="8737" max="8737" width="2.7265625" style="14" customWidth="1"/>
    <col min="8738" max="8738" width="30.81640625" style="14" customWidth="1"/>
    <col min="8739" max="8962" width="14.81640625" style="14"/>
    <col min="8963" max="8963" width="4.54296875" style="14" customWidth="1"/>
    <col min="8964" max="8965" width="4.7265625" style="14" customWidth="1"/>
    <col min="8966" max="8966" width="66.81640625" style="14" bestFit="1" customWidth="1"/>
    <col min="8967" max="8967" width="7.54296875" style="14" customWidth="1"/>
    <col min="8968" max="8977" width="10.26953125" style="14" customWidth="1"/>
    <col min="8978" max="8992" width="10.1796875" style="14" customWidth="1"/>
    <col min="8993" max="8993" width="2.7265625" style="14" customWidth="1"/>
    <col min="8994" max="8994" width="30.81640625" style="14" customWidth="1"/>
    <col min="8995" max="9218" width="14.81640625" style="14"/>
    <col min="9219" max="9219" width="4.54296875" style="14" customWidth="1"/>
    <col min="9220" max="9221" width="4.7265625" style="14" customWidth="1"/>
    <col min="9222" max="9222" width="66.81640625" style="14" bestFit="1" customWidth="1"/>
    <col min="9223" max="9223" width="7.54296875" style="14" customWidth="1"/>
    <col min="9224" max="9233" width="10.26953125" style="14" customWidth="1"/>
    <col min="9234" max="9248" width="10.1796875" style="14" customWidth="1"/>
    <col min="9249" max="9249" width="2.7265625" style="14" customWidth="1"/>
    <col min="9250" max="9250" width="30.81640625" style="14" customWidth="1"/>
    <col min="9251" max="9474" width="14.81640625" style="14"/>
    <col min="9475" max="9475" width="4.54296875" style="14" customWidth="1"/>
    <col min="9476" max="9477" width="4.7265625" style="14" customWidth="1"/>
    <col min="9478" max="9478" width="66.81640625" style="14" bestFit="1" customWidth="1"/>
    <col min="9479" max="9479" width="7.54296875" style="14" customWidth="1"/>
    <col min="9480" max="9489" width="10.26953125" style="14" customWidth="1"/>
    <col min="9490" max="9504" width="10.1796875" style="14" customWidth="1"/>
    <col min="9505" max="9505" width="2.7265625" style="14" customWidth="1"/>
    <col min="9506" max="9506" width="30.81640625" style="14" customWidth="1"/>
    <col min="9507" max="9730" width="14.81640625" style="14"/>
    <col min="9731" max="9731" width="4.54296875" style="14" customWidth="1"/>
    <col min="9732" max="9733" width="4.7265625" style="14" customWidth="1"/>
    <col min="9734" max="9734" width="66.81640625" style="14" bestFit="1" customWidth="1"/>
    <col min="9735" max="9735" width="7.54296875" style="14" customWidth="1"/>
    <col min="9736" max="9745" width="10.26953125" style="14" customWidth="1"/>
    <col min="9746" max="9760" width="10.1796875" style="14" customWidth="1"/>
    <col min="9761" max="9761" width="2.7265625" style="14" customWidth="1"/>
    <col min="9762" max="9762" width="30.81640625" style="14" customWidth="1"/>
    <col min="9763" max="9986" width="14.81640625" style="14"/>
    <col min="9987" max="9987" width="4.54296875" style="14" customWidth="1"/>
    <col min="9988" max="9989" width="4.7265625" style="14" customWidth="1"/>
    <col min="9990" max="9990" width="66.81640625" style="14" bestFit="1" customWidth="1"/>
    <col min="9991" max="9991" width="7.54296875" style="14" customWidth="1"/>
    <col min="9992" max="10001" width="10.26953125" style="14" customWidth="1"/>
    <col min="10002" max="10016" width="10.1796875" style="14" customWidth="1"/>
    <col min="10017" max="10017" width="2.7265625" style="14" customWidth="1"/>
    <col min="10018" max="10018" width="30.81640625" style="14" customWidth="1"/>
    <col min="10019" max="10242" width="14.81640625" style="14"/>
    <col min="10243" max="10243" width="4.54296875" style="14" customWidth="1"/>
    <col min="10244" max="10245" width="4.7265625" style="14" customWidth="1"/>
    <col min="10246" max="10246" width="66.81640625" style="14" bestFit="1" customWidth="1"/>
    <col min="10247" max="10247" width="7.54296875" style="14" customWidth="1"/>
    <col min="10248" max="10257" width="10.26953125" style="14" customWidth="1"/>
    <col min="10258" max="10272" width="10.1796875" style="14" customWidth="1"/>
    <col min="10273" max="10273" width="2.7265625" style="14" customWidth="1"/>
    <col min="10274" max="10274" width="30.81640625" style="14" customWidth="1"/>
    <col min="10275" max="10498" width="14.81640625" style="14"/>
    <col min="10499" max="10499" width="4.54296875" style="14" customWidth="1"/>
    <col min="10500" max="10501" width="4.7265625" style="14" customWidth="1"/>
    <col min="10502" max="10502" width="66.81640625" style="14" bestFit="1" customWidth="1"/>
    <col min="10503" max="10503" width="7.54296875" style="14" customWidth="1"/>
    <col min="10504" max="10513" width="10.26953125" style="14" customWidth="1"/>
    <col min="10514" max="10528" width="10.1796875" style="14" customWidth="1"/>
    <col min="10529" max="10529" width="2.7265625" style="14" customWidth="1"/>
    <col min="10530" max="10530" width="30.81640625" style="14" customWidth="1"/>
    <col min="10531" max="10754" width="14.81640625" style="14"/>
    <col min="10755" max="10755" width="4.54296875" style="14" customWidth="1"/>
    <col min="10756" max="10757" width="4.7265625" style="14" customWidth="1"/>
    <col min="10758" max="10758" width="66.81640625" style="14" bestFit="1" customWidth="1"/>
    <col min="10759" max="10759" width="7.54296875" style="14" customWidth="1"/>
    <col min="10760" max="10769" width="10.26953125" style="14" customWidth="1"/>
    <col min="10770" max="10784" width="10.1796875" style="14" customWidth="1"/>
    <col min="10785" max="10785" width="2.7265625" style="14" customWidth="1"/>
    <col min="10786" max="10786" width="30.81640625" style="14" customWidth="1"/>
    <col min="10787" max="11010" width="14.81640625" style="14"/>
    <col min="11011" max="11011" width="4.54296875" style="14" customWidth="1"/>
    <col min="11012" max="11013" width="4.7265625" style="14" customWidth="1"/>
    <col min="11014" max="11014" width="66.81640625" style="14" bestFit="1" customWidth="1"/>
    <col min="11015" max="11015" width="7.54296875" style="14" customWidth="1"/>
    <col min="11016" max="11025" width="10.26953125" style="14" customWidth="1"/>
    <col min="11026" max="11040" width="10.1796875" style="14" customWidth="1"/>
    <col min="11041" max="11041" width="2.7265625" style="14" customWidth="1"/>
    <col min="11042" max="11042" width="30.81640625" style="14" customWidth="1"/>
    <col min="11043" max="11266" width="14.81640625" style="14"/>
    <col min="11267" max="11267" width="4.54296875" style="14" customWidth="1"/>
    <col min="11268" max="11269" width="4.7265625" style="14" customWidth="1"/>
    <col min="11270" max="11270" width="66.81640625" style="14" bestFit="1" customWidth="1"/>
    <col min="11271" max="11271" width="7.54296875" style="14" customWidth="1"/>
    <col min="11272" max="11281" width="10.26953125" style="14" customWidth="1"/>
    <col min="11282" max="11296" width="10.1796875" style="14" customWidth="1"/>
    <col min="11297" max="11297" width="2.7265625" style="14" customWidth="1"/>
    <col min="11298" max="11298" width="30.81640625" style="14" customWidth="1"/>
    <col min="11299" max="11522" width="14.81640625" style="14"/>
    <col min="11523" max="11523" width="4.54296875" style="14" customWidth="1"/>
    <col min="11524" max="11525" width="4.7265625" style="14" customWidth="1"/>
    <col min="11526" max="11526" width="66.81640625" style="14" bestFit="1" customWidth="1"/>
    <col min="11527" max="11527" width="7.54296875" style="14" customWidth="1"/>
    <col min="11528" max="11537" width="10.26953125" style="14" customWidth="1"/>
    <col min="11538" max="11552" width="10.1796875" style="14" customWidth="1"/>
    <col min="11553" max="11553" width="2.7265625" style="14" customWidth="1"/>
    <col min="11554" max="11554" width="30.81640625" style="14" customWidth="1"/>
    <col min="11555" max="11778" width="14.81640625" style="14"/>
    <col min="11779" max="11779" width="4.54296875" style="14" customWidth="1"/>
    <col min="11780" max="11781" width="4.7265625" style="14" customWidth="1"/>
    <col min="11782" max="11782" width="66.81640625" style="14" bestFit="1" customWidth="1"/>
    <col min="11783" max="11783" width="7.54296875" style="14" customWidth="1"/>
    <col min="11784" max="11793" width="10.26953125" style="14" customWidth="1"/>
    <col min="11794" max="11808" width="10.1796875" style="14" customWidth="1"/>
    <col min="11809" max="11809" width="2.7265625" style="14" customWidth="1"/>
    <col min="11810" max="11810" width="30.81640625" style="14" customWidth="1"/>
    <col min="11811" max="12034" width="14.81640625" style="14"/>
    <col min="12035" max="12035" width="4.54296875" style="14" customWidth="1"/>
    <col min="12036" max="12037" width="4.7265625" style="14" customWidth="1"/>
    <col min="12038" max="12038" width="66.81640625" style="14" bestFit="1" customWidth="1"/>
    <col min="12039" max="12039" width="7.54296875" style="14" customWidth="1"/>
    <col min="12040" max="12049" width="10.26953125" style="14" customWidth="1"/>
    <col min="12050" max="12064" width="10.1796875" style="14" customWidth="1"/>
    <col min="12065" max="12065" width="2.7265625" style="14" customWidth="1"/>
    <col min="12066" max="12066" width="30.81640625" style="14" customWidth="1"/>
    <col min="12067" max="12290" width="14.81640625" style="14"/>
    <col min="12291" max="12291" width="4.54296875" style="14" customWidth="1"/>
    <col min="12292" max="12293" width="4.7265625" style="14" customWidth="1"/>
    <col min="12294" max="12294" width="66.81640625" style="14" bestFit="1" customWidth="1"/>
    <col min="12295" max="12295" width="7.54296875" style="14" customWidth="1"/>
    <col min="12296" max="12305" width="10.26953125" style="14" customWidth="1"/>
    <col min="12306" max="12320" width="10.1796875" style="14" customWidth="1"/>
    <col min="12321" max="12321" width="2.7265625" style="14" customWidth="1"/>
    <col min="12322" max="12322" width="30.81640625" style="14" customWidth="1"/>
    <col min="12323" max="12546" width="14.81640625" style="14"/>
    <col min="12547" max="12547" width="4.54296875" style="14" customWidth="1"/>
    <col min="12548" max="12549" width="4.7265625" style="14" customWidth="1"/>
    <col min="12550" max="12550" width="66.81640625" style="14" bestFit="1" customWidth="1"/>
    <col min="12551" max="12551" width="7.54296875" style="14" customWidth="1"/>
    <col min="12552" max="12561" width="10.26953125" style="14" customWidth="1"/>
    <col min="12562" max="12576" width="10.1796875" style="14" customWidth="1"/>
    <col min="12577" max="12577" width="2.7265625" style="14" customWidth="1"/>
    <col min="12578" max="12578" width="30.81640625" style="14" customWidth="1"/>
    <col min="12579" max="12802" width="14.81640625" style="14"/>
    <col min="12803" max="12803" width="4.54296875" style="14" customWidth="1"/>
    <col min="12804" max="12805" width="4.7265625" style="14" customWidth="1"/>
    <col min="12806" max="12806" width="66.81640625" style="14" bestFit="1" customWidth="1"/>
    <col min="12807" max="12807" width="7.54296875" style="14" customWidth="1"/>
    <col min="12808" max="12817" width="10.26953125" style="14" customWidth="1"/>
    <col min="12818" max="12832" width="10.1796875" style="14" customWidth="1"/>
    <col min="12833" max="12833" width="2.7265625" style="14" customWidth="1"/>
    <col min="12834" max="12834" width="30.81640625" style="14" customWidth="1"/>
    <col min="12835" max="13058" width="14.81640625" style="14"/>
    <col min="13059" max="13059" width="4.54296875" style="14" customWidth="1"/>
    <col min="13060" max="13061" width="4.7265625" style="14" customWidth="1"/>
    <col min="13062" max="13062" width="66.81640625" style="14" bestFit="1" customWidth="1"/>
    <col min="13063" max="13063" width="7.54296875" style="14" customWidth="1"/>
    <col min="13064" max="13073" width="10.26953125" style="14" customWidth="1"/>
    <col min="13074" max="13088" width="10.1796875" style="14" customWidth="1"/>
    <col min="13089" max="13089" width="2.7265625" style="14" customWidth="1"/>
    <col min="13090" max="13090" width="30.81640625" style="14" customWidth="1"/>
    <col min="13091" max="13314" width="14.81640625" style="14"/>
    <col min="13315" max="13315" width="4.54296875" style="14" customWidth="1"/>
    <col min="13316" max="13317" width="4.7265625" style="14" customWidth="1"/>
    <col min="13318" max="13318" width="66.81640625" style="14" bestFit="1" customWidth="1"/>
    <col min="13319" max="13319" width="7.54296875" style="14" customWidth="1"/>
    <col min="13320" max="13329" width="10.26953125" style="14" customWidth="1"/>
    <col min="13330" max="13344" width="10.1796875" style="14" customWidth="1"/>
    <col min="13345" max="13345" width="2.7265625" style="14" customWidth="1"/>
    <col min="13346" max="13346" width="30.81640625" style="14" customWidth="1"/>
    <col min="13347" max="13570" width="14.81640625" style="14"/>
    <col min="13571" max="13571" width="4.54296875" style="14" customWidth="1"/>
    <col min="13572" max="13573" width="4.7265625" style="14" customWidth="1"/>
    <col min="13574" max="13574" width="66.81640625" style="14" bestFit="1" customWidth="1"/>
    <col min="13575" max="13575" width="7.54296875" style="14" customWidth="1"/>
    <col min="13576" max="13585" width="10.26953125" style="14" customWidth="1"/>
    <col min="13586" max="13600" width="10.1796875" style="14" customWidth="1"/>
    <col min="13601" max="13601" width="2.7265625" style="14" customWidth="1"/>
    <col min="13602" max="13602" width="30.81640625" style="14" customWidth="1"/>
    <col min="13603" max="13826" width="14.81640625" style="14"/>
    <col min="13827" max="13827" width="4.54296875" style="14" customWidth="1"/>
    <col min="13828" max="13829" width="4.7265625" style="14" customWidth="1"/>
    <col min="13830" max="13830" width="66.81640625" style="14" bestFit="1" customWidth="1"/>
    <col min="13831" max="13831" width="7.54296875" style="14" customWidth="1"/>
    <col min="13832" max="13841" width="10.26953125" style="14" customWidth="1"/>
    <col min="13842" max="13856" width="10.1796875" style="14" customWidth="1"/>
    <col min="13857" max="13857" width="2.7265625" style="14" customWidth="1"/>
    <col min="13858" max="13858" width="30.81640625" style="14" customWidth="1"/>
    <col min="13859" max="14082" width="14.81640625" style="14"/>
    <col min="14083" max="14083" width="4.54296875" style="14" customWidth="1"/>
    <col min="14084" max="14085" width="4.7265625" style="14" customWidth="1"/>
    <col min="14086" max="14086" width="66.81640625" style="14" bestFit="1" customWidth="1"/>
    <col min="14087" max="14087" width="7.54296875" style="14" customWidth="1"/>
    <col min="14088" max="14097" width="10.26953125" style="14" customWidth="1"/>
    <col min="14098" max="14112" width="10.1796875" style="14" customWidth="1"/>
    <col min="14113" max="14113" width="2.7265625" style="14" customWidth="1"/>
    <col min="14114" max="14114" width="30.81640625" style="14" customWidth="1"/>
    <col min="14115" max="14338" width="14.81640625" style="14"/>
    <col min="14339" max="14339" width="4.54296875" style="14" customWidth="1"/>
    <col min="14340" max="14341" width="4.7265625" style="14" customWidth="1"/>
    <col min="14342" max="14342" width="66.81640625" style="14" bestFit="1" customWidth="1"/>
    <col min="14343" max="14343" width="7.54296875" style="14" customWidth="1"/>
    <col min="14344" max="14353" width="10.26953125" style="14" customWidth="1"/>
    <col min="14354" max="14368" width="10.1796875" style="14" customWidth="1"/>
    <col min="14369" max="14369" width="2.7265625" style="14" customWidth="1"/>
    <col min="14370" max="14370" width="30.81640625" style="14" customWidth="1"/>
    <col min="14371" max="14594" width="14.81640625" style="14"/>
    <col min="14595" max="14595" width="4.54296875" style="14" customWidth="1"/>
    <col min="14596" max="14597" width="4.7265625" style="14" customWidth="1"/>
    <col min="14598" max="14598" width="66.81640625" style="14" bestFit="1" customWidth="1"/>
    <col min="14599" max="14599" width="7.54296875" style="14" customWidth="1"/>
    <col min="14600" max="14609" width="10.26953125" style="14" customWidth="1"/>
    <col min="14610" max="14624" width="10.1796875" style="14" customWidth="1"/>
    <col min="14625" max="14625" width="2.7265625" style="14" customWidth="1"/>
    <col min="14626" max="14626" width="30.81640625" style="14" customWidth="1"/>
    <col min="14627" max="14850" width="14.81640625" style="14"/>
    <col min="14851" max="14851" width="4.54296875" style="14" customWidth="1"/>
    <col min="14852" max="14853" width="4.7265625" style="14" customWidth="1"/>
    <col min="14854" max="14854" width="66.81640625" style="14" bestFit="1" customWidth="1"/>
    <col min="14855" max="14855" width="7.54296875" style="14" customWidth="1"/>
    <col min="14856" max="14865" width="10.26953125" style="14" customWidth="1"/>
    <col min="14866" max="14880" width="10.1796875" style="14" customWidth="1"/>
    <col min="14881" max="14881" width="2.7265625" style="14" customWidth="1"/>
    <col min="14882" max="14882" width="30.81640625" style="14" customWidth="1"/>
    <col min="14883" max="15106" width="14.81640625" style="14"/>
    <col min="15107" max="15107" width="4.54296875" style="14" customWidth="1"/>
    <col min="15108" max="15109" width="4.7265625" style="14" customWidth="1"/>
    <col min="15110" max="15110" width="66.81640625" style="14" bestFit="1" customWidth="1"/>
    <col min="15111" max="15111" width="7.54296875" style="14" customWidth="1"/>
    <col min="15112" max="15121" width="10.26953125" style="14" customWidth="1"/>
    <col min="15122" max="15136" width="10.1796875" style="14" customWidth="1"/>
    <col min="15137" max="15137" width="2.7265625" style="14" customWidth="1"/>
    <col min="15138" max="15138" width="30.81640625" style="14" customWidth="1"/>
    <col min="15139" max="15362" width="14.81640625" style="14"/>
    <col min="15363" max="15363" width="4.54296875" style="14" customWidth="1"/>
    <col min="15364" max="15365" width="4.7265625" style="14" customWidth="1"/>
    <col min="15366" max="15366" width="66.81640625" style="14" bestFit="1" customWidth="1"/>
    <col min="15367" max="15367" width="7.54296875" style="14" customWidth="1"/>
    <col min="15368" max="15377" width="10.26953125" style="14" customWidth="1"/>
    <col min="15378" max="15392" width="10.1796875" style="14" customWidth="1"/>
    <col min="15393" max="15393" width="2.7265625" style="14" customWidth="1"/>
    <col min="15394" max="15394" width="30.81640625" style="14" customWidth="1"/>
    <col min="15395" max="15618" width="14.81640625" style="14"/>
    <col min="15619" max="15619" width="4.54296875" style="14" customWidth="1"/>
    <col min="15620" max="15621" width="4.7265625" style="14" customWidth="1"/>
    <col min="15622" max="15622" width="66.81640625" style="14" bestFit="1" customWidth="1"/>
    <col min="15623" max="15623" width="7.54296875" style="14" customWidth="1"/>
    <col min="15624" max="15633" width="10.26953125" style="14" customWidth="1"/>
    <col min="15634" max="15648" width="10.1796875" style="14" customWidth="1"/>
    <col min="15649" max="15649" width="2.7265625" style="14" customWidth="1"/>
    <col min="15650" max="15650" width="30.81640625" style="14" customWidth="1"/>
    <col min="15651" max="15874" width="14.81640625" style="14"/>
    <col min="15875" max="15875" width="4.54296875" style="14" customWidth="1"/>
    <col min="15876" max="15877" width="4.7265625" style="14" customWidth="1"/>
    <col min="15878" max="15878" width="66.81640625" style="14" bestFit="1" customWidth="1"/>
    <col min="15879" max="15879" width="7.54296875" style="14" customWidth="1"/>
    <col min="15880" max="15889" width="10.26953125" style="14" customWidth="1"/>
    <col min="15890" max="15904" width="10.1796875" style="14" customWidth="1"/>
    <col min="15905" max="15905" width="2.7265625" style="14" customWidth="1"/>
    <col min="15906" max="15906" width="30.81640625" style="14" customWidth="1"/>
    <col min="15907" max="16130" width="14.81640625" style="14"/>
    <col min="16131" max="16131" width="4.54296875" style="14" customWidth="1"/>
    <col min="16132" max="16133" width="4.7265625" style="14" customWidth="1"/>
    <col min="16134" max="16134" width="66.81640625" style="14" bestFit="1" customWidth="1"/>
    <col min="16135" max="16135" width="7.54296875" style="14" customWidth="1"/>
    <col min="16136" max="16145" width="10.26953125" style="14" customWidth="1"/>
    <col min="16146" max="16160" width="10.1796875" style="14" customWidth="1"/>
    <col min="16161" max="16161" width="2.7265625" style="14" customWidth="1"/>
    <col min="16162" max="16162" width="30.81640625" style="14" customWidth="1"/>
    <col min="16163" max="16384" width="14.81640625" style="14"/>
  </cols>
  <sheetData>
    <row r="1" spans="1:34" ht="13">
      <c r="A1" s="62" t="s">
        <v>341</v>
      </c>
      <c r="B1" s="13"/>
      <c r="C1" s="12"/>
      <c r="D1" s="12" t="s">
        <v>333</v>
      </c>
      <c r="E1" s="12">
        <v>1990</v>
      </c>
      <c r="F1" s="12">
        <f>E1+1</f>
        <v>1991</v>
      </c>
      <c r="G1" s="12">
        <f t="shared" ref="G1:AG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si="0"/>
        <v>2017</v>
      </c>
      <c r="AG1" s="12">
        <f t="shared" si="0"/>
        <v>2018</v>
      </c>
      <c r="AH1" s="12" t="s">
        <v>334</v>
      </c>
    </row>
    <row r="2" spans="1:34">
      <c r="A2" s="12"/>
      <c r="B2" s="13"/>
      <c r="C2" s="12"/>
      <c r="D2" s="15" t="s">
        <v>288</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c r="A3" s="16"/>
      <c r="B3" s="17"/>
      <c r="C3" s="17" t="s">
        <v>335</v>
      </c>
      <c r="D3" s="16" t="str">
        <f>D2</f>
        <v>PJ</v>
      </c>
      <c r="E3" s="56">
        <f>[2]TimeSeries!$M$6807</f>
        <v>4.3019452658424413</v>
      </c>
      <c r="F3" s="56">
        <f>[2]TimeSeries!$N$6807</f>
        <v>4.5086109263996494</v>
      </c>
      <c r="G3" s="56">
        <f>[2]TimeSeries!$O$6807</f>
        <v>4.8848890846722668</v>
      </c>
      <c r="H3" s="56">
        <f>[2]TimeSeries!$P$6807</f>
        <v>5.4226646505461744</v>
      </c>
      <c r="I3" s="56">
        <f>[2]TimeSeries!$Q$6807</f>
        <v>5.5298853210019461</v>
      </c>
      <c r="J3" s="56">
        <f>[2]TimeSeries!$R$6807</f>
        <v>4.8785790287559943</v>
      </c>
      <c r="K3" s="56">
        <f>[2]TimeSeries!$S$6807</f>
        <v>4.6147307692902251</v>
      </c>
      <c r="L3" s="56">
        <f>[2]TimeSeries!$T$6807</f>
        <v>4.7281980937648278</v>
      </c>
      <c r="M3" s="56">
        <f>[2]TimeSeries!$U$6807</f>
        <v>4.6629680486273619</v>
      </c>
      <c r="N3" s="56">
        <f>[2]TimeSeries!$V$6807</f>
        <v>4.6613134747827729</v>
      </c>
      <c r="O3" s="56">
        <f>[2]TimeSeries!$W$6807</f>
        <v>4.7476775240899265</v>
      </c>
      <c r="P3" s="56">
        <f>[2]TimeSeries!$X$6807</f>
        <v>5.008492107424499</v>
      </c>
      <c r="Q3" s="56">
        <f>[2]TimeSeries!$Y$6807</f>
        <v>4.968372700690308</v>
      </c>
      <c r="R3" s="56">
        <f>[2]TimeSeries!$Z$6807</f>
        <v>4.9229816011864509</v>
      </c>
      <c r="S3" s="56">
        <f>[2]TimeSeries!$AA$6807</f>
        <v>5.0982734738461977</v>
      </c>
      <c r="T3" s="56">
        <f>[2]TimeSeries!$AB$6807</f>
        <v>5.8458620372970982</v>
      </c>
      <c r="U3" s="56">
        <f>[2]TimeSeries!$AC$6807</f>
        <v>5.751536259528212</v>
      </c>
      <c r="V3" s="56">
        <f>[2]TimeSeries!$AD$6807</f>
        <v>6.088908246395186</v>
      </c>
      <c r="W3" s="56">
        <f>[2]TimeSeries!$AE$6807</f>
        <v>6.3296763813543775</v>
      </c>
      <c r="X3" s="56">
        <f>[2]TimeSeries!$AF$6807</f>
        <v>6.4884371227969693</v>
      </c>
      <c r="Y3" s="56">
        <f>[2]TimeSeries!$AG$6807</f>
        <v>6.6265278922846402</v>
      </c>
      <c r="Z3" s="56">
        <f>[2]TimeSeries!$AH$6807</f>
        <v>6.8388107533607094</v>
      </c>
      <c r="AA3" s="56">
        <f>[2]TimeSeries!$AI$6807</f>
        <v>6.6325782643283482</v>
      </c>
      <c r="AB3" s="56">
        <f>[2]TimeSeries!$AJ$6807</f>
        <v>6.5367111412608354</v>
      </c>
      <c r="AC3" s="56">
        <f>[2]TimeSeries!$AK$6807</f>
        <v>6.3752548728631577</v>
      </c>
      <c r="AD3" s="56">
        <f>[2]TimeSeries!$AL$6807</f>
        <v>6.494006380936308</v>
      </c>
      <c r="AE3" s="56">
        <f>[2]TimeSeries!$AM$6807</f>
        <v>6.5333826796184056</v>
      </c>
      <c r="AF3" s="56">
        <f>[2]TimeSeries!$AN$6807</f>
        <v>6.2065678743438975</v>
      </c>
      <c r="AG3" s="56">
        <f>[2]TimeSeries!$AO$6807</f>
        <v>6.5995954011499052</v>
      </c>
      <c r="AH3" s="17"/>
    </row>
    <row r="4" spans="1:34">
      <c r="A4" s="18">
        <v>1</v>
      </c>
      <c r="C4" s="71" t="s">
        <v>211</v>
      </c>
      <c r="D4" s="19"/>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20"/>
    </row>
    <row r="5" spans="1:34">
      <c r="A5" s="18">
        <v>2</v>
      </c>
      <c r="C5" s="71" t="s">
        <v>213</v>
      </c>
      <c r="D5" s="1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20"/>
    </row>
    <row r="6" spans="1:34">
      <c r="A6" s="18">
        <v>3</v>
      </c>
      <c r="C6" s="71" t="s">
        <v>215</v>
      </c>
      <c r="D6" s="19"/>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20"/>
    </row>
    <row r="7" spans="1:34">
      <c r="A7" s="18">
        <v>4</v>
      </c>
      <c r="C7" s="71" t="s">
        <v>217</v>
      </c>
      <c r="D7" s="19"/>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20"/>
    </row>
    <row r="8" spans="1:34">
      <c r="A8" s="18">
        <v>5</v>
      </c>
      <c r="C8" s="71" t="s">
        <v>219</v>
      </c>
      <c r="D8" s="19"/>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20"/>
    </row>
    <row r="9" spans="1:34">
      <c r="A9" s="18">
        <v>6</v>
      </c>
      <c r="C9" s="71" t="s">
        <v>221</v>
      </c>
      <c r="D9" s="19"/>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20"/>
    </row>
    <row r="10" spans="1:34">
      <c r="A10" s="18">
        <v>7</v>
      </c>
      <c r="C10" s="71" t="s">
        <v>223</v>
      </c>
      <c r="D10" s="19"/>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20"/>
    </row>
    <row r="11" spans="1:34">
      <c r="A11" s="16"/>
      <c r="B11" s="17"/>
      <c r="C11" s="17" t="s">
        <v>336</v>
      </c>
      <c r="D11" s="16"/>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c r="A12" s="18">
        <v>1</v>
      </c>
      <c r="C12" s="14" t="s">
        <v>211</v>
      </c>
      <c r="D12" s="19"/>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c r="A13" s="18">
        <v>2</v>
      </c>
      <c r="C13" s="14" t="s">
        <v>213</v>
      </c>
      <c r="D13" s="19"/>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c r="A14" s="18">
        <v>3</v>
      </c>
      <c r="C14" s="14" t="s">
        <v>215</v>
      </c>
      <c r="D14" s="19"/>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c r="A15" s="18">
        <v>4</v>
      </c>
      <c r="C15" s="14" t="s">
        <v>217</v>
      </c>
      <c r="D15" s="19"/>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row>
    <row r="16" spans="1:34">
      <c r="A16" s="18">
        <v>5</v>
      </c>
      <c r="C16" s="14" t="s">
        <v>219</v>
      </c>
      <c r="D16" s="19"/>
      <c r="E16" s="20"/>
      <c r="F16" s="20"/>
      <c r="G16" s="20"/>
      <c r="H16" s="20"/>
      <c r="I16" s="20"/>
      <c r="J16" s="20"/>
      <c r="K16" s="20"/>
      <c r="L16" s="20"/>
      <c r="M16" s="20"/>
      <c r="N16" s="20"/>
      <c r="O16" s="20"/>
      <c r="P16" s="20"/>
      <c r="Q16" s="20"/>
      <c r="R16" s="20"/>
      <c r="S16" s="20"/>
      <c r="T16" s="20"/>
      <c r="U16" s="20"/>
      <c r="V16" s="20"/>
      <c r="W16" s="20"/>
      <c r="X16" s="20"/>
      <c r="Y16" s="264"/>
      <c r="Z16" s="20"/>
      <c r="AA16" s="20"/>
      <c r="AB16" s="20"/>
      <c r="AC16" s="20"/>
      <c r="AD16" s="20"/>
      <c r="AE16" s="20"/>
      <c r="AF16" s="20"/>
      <c r="AG16" s="20"/>
      <c r="AH16" s="20"/>
    </row>
    <row r="17" spans="1:34">
      <c r="A17" s="18">
        <v>6</v>
      </c>
      <c r="C17" s="14" t="s">
        <v>221</v>
      </c>
      <c r="D17" s="19"/>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c r="A18" s="18">
        <v>7</v>
      </c>
      <c r="C18" s="14" t="s">
        <v>248</v>
      </c>
      <c r="D18" s="19"/>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c r="A19" s="17"/>
      <c r="B19" s="17"/>
      <c r="C19" s="17" t="s">
        <v>337</v>
      </c>
      <c r="D19" s="22"/>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c r="A20" s="18">
        <v>8</v>
      </c>
      <c r="C20" s="14" t="s">
        <v>211</v>
      </c>
      <c r="D20" s="19"/>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c r="A21" s="18">
        <v>9</v>
      </c>
      <c r="C21" s="14" t="s">
        <v>213</v>
      </c>
      <c r="D21" s="19"/>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c r="A22" s="18">
        <v>10</v>
      </c>
      <c r="C22" s="14" t="s">
        <v>215</v>
      </c>
      <c r="D22" s="19"/>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c r="A23" s="18">
        <v>11</v>
      </c>
      <c r="C23" s="14" t="s">
        <v>217</v>
      </c>
      <c r="D23" s="19"/>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c r="A24" s="18">
        <v>12</v>
      </c>
      <c r="C24" s="14" t="s">
        <v>219</v>
      </c>
      <c r="D24" s="19"/>
      <c r="E24" s="20"/>
      <c r="F24" s="20"/>
      <c r="G24" s="20"/>
      <c r="H24" s="20"/>
      <c r="I24" s="20"/>
      <c r="J24" s="20"/>
      <c r="K24" s="20"/>
      <c r="L24" s="20"/>
      <c r="M24" s="20"/>
      <c r="N24" s="20"/>
      <c r="O24" s="20"/>
      <c r="P24" s="20"/>
      <c r="Q24" s="20"/>
      <c r="R24" s="20"/>
      <c r="S24" s="20"/>
      <c r="T24" s="20"/>
      <c r="U24" s="20"/>
      <c r="V24" s="20"/>
      <c r="W24" s="20"/>
      <c r="X24" s="20"/>
      <c r="Y24" s="264"/>
      <c r="Z24" s="20"/>
      <c r="AA24" s="20"/>
      <c r="AB24" s="20"/>
      <c r="AC24" s="20"/>
      <c r="AD24" s="20"/>
      <c r="AE24" s="20"/>
      <c r="AF24" s="20"/>
      <c r="AG24" s="20"/>
      <c r="AH24" s="20"/>
    </row>
    <row r="25" spans="1:34">
      <c r="A25" s="18">
        <v>13</v>
      </c>
      <c r="C25" s="14" t="s">
        <v>221</v>
      </c>
      <c r="D25" s="19"/>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1:34">
      <c r="A26" s="18">
        <v>14</v>
      </c>
      <c r="C26" s="14" t="s">
        <v>248</v>
      </c>
      <c r="D26" s="19"/>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c r="A27" s="17"/>
      <c r="B27" s="17"/>
      <c r="C27" s="17" t="s">
        <v>342</v>
      </c>
      <c r="D27" s="22"/>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4">
      <c r="A28" s="18">
        <v>15</v>
      </c>
      <c r="C28" s="14" t="s">
        <v>211</v>
      </c>
      <c r="D28" s="19"/>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c r="A29" s="18">
        <v>16</v>
      </c>
      <c r="C29" s="14" t="s">
        <v>213</v>
      </c>
      <c r="D29" s="19"/>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c r="A30" s="18">
        <v>17</v>
      </c>
      <c r="C30" s="14" t="s">
        <v>215</v>
      </c>
      <c r="D30" s="19"/>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c r="A31" s="18">
        <v>18</v>
      </c>
      <c r="C31" s="14" t="s">
        <v>217</v>
      </c>
      <c r="D31" s="19"/>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c r="A32" s="18">
        <v>19</v>
      </c>
      <c r="C32" s="14" t="s">
        <v>219</v>
      </c>
      <c r="D32" s="19"/>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c r="A33" s="18">
        <v>20</v>
      </c>
      <c r="C33" s="14" t="s">
        <v>221</v>
      </c>
      <c r="D33" s="19"/>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c r="A34" s="18">
        <v>21</v>
      </c>
      <c r="C34" s="14" t="s">
        <v>248</v>
      </c>
      <c r="D34" s="19"/>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c r="A35" s="17"/>
      <c r="B35" s="17"/>
      <c r="C35" s="17" t="s">
        <v>343</v>
      </c>
      <c r="D35" s="22"/>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c r="A36" s="18">
        <v>22</v>
      </c>
      <c r="C36" s="14" t="s">
        <v>211</v>
      </c>
      <c r="D36" s="19"/>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c r="A37" s="18">
        <v>23</v>
      </c>
      <c r="C37" s="14" t="s">
        <v>213</v>
      </c>
      <c r="D37" s="19"/>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c r="A38" s="18">
        <v>24</v>
      </c>
      <c r="C38" s="14" t="s">
        <v>215</v>
      </c>
      <c r="D38" s="19"/>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c r="A39" s="18">
        <v>25</v>
      </c>
      <c r="C39" s="14" t="s">
        <v>217</v>
      </c>
      <c r="D39" s="19"/>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c r="A40" s="18">
        <v>26</v>
      </c>
      <c r="C40" s="14" t="s">
        <v>219</v>
      </c>
      <c r="D40" s="19"/>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c r="A41" s="18">
        <v>27</v>
      </c>
      <c r="C41" s="14" t="s">
        <v>221</v>
      </c>
      <c r="D41" s="19"/>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c r="A42" s="18">
        <v>28</v>
      </c>
      <c r="C42" s="14" t="s">
        <v>248</v>
      </c>
      <c r="D42" s="19"/>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c r="A43" s="17"/>
      <c r="B43" s="17"/>
      <c r="C43" s="17" t="s">
        <v>338</v>
      </c>
      <c r="D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c r="A44" s="18">
        <v>29</v>
      </c>
      <c r="C44" s="14" t="s">
        <v>213</v>
      </c>
      <c r="D44" s="19"/>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c r="A45" s="18">
        <v>30</v>
      </c>
      <c r="C45" s="14" t="s">
        <v>219</v>
      </c>
      <c r="D45" s="19"/>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c r="A46" s="18">
        <v>31</v>
      </c>
      <c r="C46" s="14" t="s">
        <v>248</v>
      </c>
      <c r="D46" s="19"/>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c r="A47" s="17"/>
      <c r="B47" s="17"/>
      <c r="C47" s="17" t="s">
        <v>344</v>
      </c>
      <c r="D47" s="22"/>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c r="A48" s="18">
        <v>32</v>
      </c>
      <c r="C48" s="14" t="s">
        <v>219</v>
      </c>
      <c r="D48" s="19"/>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c r="A49" s="18">
        <v>33</v>
      </c>
      <c r="C49" s="14" t="s">
        <v>248</v>
      </c>
      <c r="D49" s="19"/>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c r="A50" s="17"/>
      <c r="B50" s="17"/>
      <c r="C50" s="17" t="s">
        <v>345</v>
      </c>
      <c r="D50" s="22"/>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c r="A51" s="18">
        <v>34</v>
      </c>
      <c r="C51" s="14" t="s">
        <v>211</v>
      </c>
      <c r="D51" s="19"/>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c r="A52" s="18">
        <v>35</v>
      </c>
      <c r="C52" s="14" t="s">
        <v>213</v>
      </c>
      <c r="D52" s="19"/>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c r="A53" s="18">
        <v>36</v>
      </c>
      <c r="C53" s="14" t="s">
        <v>215</v>
      </c>
      <c r="D53" s="19"/>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c r="A54" s="18">
        <v>37</v>
      </c>
      <c r="C54" s="14" t="s">
        <v>217</v>
      </c>
      <c r="D54" s="19"/>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c r="A55" s="18">
        <v>38</v>
      </c>
      <c r="C55" s="14" t="s">
        <v>219</v>
      </c>
      <c r="D55" s="19"/>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c r="A56" s="18">
        <v>39</v>
      </c>
      <c r="C56" s="14" t="s">
        <v>221</v>
      </c>
      <c r="D56" s="19"/>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c r="A57" s="18">
        <v>40</v>
      </c>
      <c r="C57" s="14" t="s">
        <v>248</v>
      </c>
      <c r="D57" s="19"/>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c r="A58" s="17"/>
      <c r="B58" s="17"/>
      <c r="C58" s="17" t="s">
        <v>346</v>
      </c>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c r="A59" s="18">
        <v>41</v>
      </c>
      <c r="C59" s="14" t="s">
        <v>219</v>
      </c>
      <c r="D59" s="19"/>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c r="A60" s="18">
        <v>42</v>
      </c>
      <c r="C60" s="14" t="s">
        <v>248</v>
      </c>
      <c r="D60" s="19"/>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c r="A61" s="17"/>
      <c r="B61" s="17"/>
      <c r="C61" s="17" t="s">
        <v>347</v>
      </c>
      <c r="D61" s="22"/>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4">
      <c r="A62" s="18">
        <v>43</v>
      </c>
      <c r="C62" s="14" t="s">
        <v>219</v>
      </c>
      <c r="D62" s="19"/>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c r="A63" s="18">
        <v>44</v>
      </c>
      <c r="C63" s="14" t="s">
        <v>248</v>
      </c>
      <c r="D63" s="19"/>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4">
      <c r="A64" s="17"/>
      <c r="B64" s="17"/>
      <c r="C64" s="17" t="s">
        <v>348</v>
      </c>
      <c r="D64" s="22"/>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c r="A65" s="18">
        <v>45</v>
      </c>
      <c r="C65" s="14" t="s">
        <v>211</v>
      </c>
      <c r="D65" s="19"/>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c r="A66" s="18">
        <v>46</v>
      </c>
      <c r="C66" s="14" t="s">
        <v>213</v>
      </c>
      <c r="D66" s="19"/>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4">
      <c r="A67" s="18">
        <v>47</v>
      </c>
      <c r="C67" s="14" t="s">
        <v>215</v>
      </c>
      <c r="D67" s="19"/>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c r="A68" s="18">
        <v>48</v>
      </c>
      <c r="C68" s="14" t="s">
        <v>217</v>
      </c>
      <c r="D68" s="19"/>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c r="A69" s="18">
        <v>49</v>
      </c>
      <c r="C69" s="14" t="s">
        <v>219</v>
      </c>
      <c r="D69" s="19"/>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c r="A70" s="18">
        <v>50</v>
      </c>
      <c r="C70" s="14" t="s">
        <v>221</v>
      </c>
      <c r="D70" s="19"/>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c r="A71" s="18">
        <v>51</v>
      </c>
      <c r="C71" s="14" t="s">
        <v>248</v>
      </c>
      <c r="D71" s="19"/>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c r="A72" s="24"/>
      <c r="B72" s="21"/>
      <c r="C72" s="21"/>
      <c r="D72" s="24"/>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row>
  </sheetData>
  <dataValidations count="1">
    <dataValidation type="list" allowBlank="1" showInputMessage="1" showErrorMessage="1" sqref="D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D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D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D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D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D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D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D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D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D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D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D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D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D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D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D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xr:uid="{00000000-0002-0000-0200-000000000000}">
      <formula1>"PJ, ktoe"</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D45FA-94CF-4903-A203-80A4ECEA3755}">
  <dimension ref="A1:AH20"/>
  <sheetViews>
    <sheetView topLeftCell="M1" workbookViewId="0">
      <selection activeCell="AA23" sqref="AA23"/>
    </sheetView>
  </sheetViews>
  <sheetFormatPr defaultColWidth="14.81640625" defaultRowHeight="12.5"/>
  <cols>
    <col min="1" max="1" width="4.54296875" style="18" customWidth="1"/>
    <col min="2" max="2" width="4.7265625" style="14" customWidth="1"/>
    <col min="3" max="3" width="34.453125" style="14" bestFit="1" customWidth="1"/>
    <col min="4" max="4" width="8.54296875" style="18" customWidth="1"/>
    <col min="5" max="14" width="10.26953125" style="14" customWidth="1"/>
    <col min="15" max="29" width="10.453125" style="14" customWidth="1"/>
    <col min="30" max="33" width="10.81640625" style="14" customWidth="1"/>
    <col min="34" max="34" width="30.81640625" style="14" customWidth="1"/>
    <col min="35" max="258" width="14.81640625" style="14"/>
    <col min="259" max="259" width="4.54296875" style="14" customWidth="1"/>
    <col min="260" max="261" width="4.7265625" style="14" customWidth="1"/>
    <col min="262" max="262" width="66.81640625" style="14" bestFit="1" customWidth="1"/>
    <col min="263" max="263" width="8.54296875" style="14" customWidth="1"/>
    <col min="264" max="273" width="10.26953125" style="14" customWidth="1"/>
    <col min="274" max="288" width="10.453125" style="14" customWidth="1"/>
    <col min="289" max="289" width="2.7265625" style="14" customWidth="1"/>
    <col min="290" max="290" width="30.81640625" style="14" customWidth="1"/>
    <col min="291" max="514" width="14.81640625" style="14"/>
    <col min="515" max="515" width="4.54296875" style="14" customWidth="1"/>
    <col min="516" max="517" width="4.7265625" style="14" customWidth="1"/>
    <col min="518" max="518" width="66.81640625" style="14" bestFit="1" customWidth="1"/>
    <col min="519" max="519" width="8.54296875" style="14" customWidth="1"/>
    <col min="520" max="529" width="10.26953125" style="14" customWidth="1"/>
    <col min="530" max="544" width="10.453125" style="14" customWidth="1"/>
    <col min="545" max="545" width="2.7265625" style="14" customWidth="1"/>
    <col min="546" max="546" width="30.81640625" style="14" customWidth="1"/>
    <col min="547" max="770" width="14.81640625" style="14"/>
    <col min="771" max="771" width="4.54296875" style="14" customWidth="1"/>
    <col min="772" max="773" width="4.7265625" style="14" customWidth="1"/>
    <col min="774" max="774" width="66.81640625" style="14" bestFit="1" customWidth="1"/>
    <col min="775" max="775" width="8.54296875" style="14" customWidth="1"/>
    <col min="776" max="785" width="10.26953125" style="14" customWidth="1"/>
    <col min="786" max="800" width="10.453125" style="14" customWidth="1"/>
    <col min="801" max="801" width="2.7265625" style="14" customWidth="1"/>
    <col min="802" max="802" width="30.81640625" style="14" customWidth="1"/>
    <col min="803" max="1026" width="14.81640625" style="14"/>
    <col min="1027" max="1027" width="4.54296875" style="14" customWidth="1"/>
    <col min="1028" max="1029" width="4.7265625" style="14" customWidth="1"/>
    <col min="1030" max="1030" width="66.81640625" style="14" bestFit="1" customWidth="1"/>
    <col min="1031" max="1031" width="8.54296875" style="14" customWidth="1"/>
    <col min="1032" max="1041" width="10.26953125" style="14" customWidth="1"/>
    <col min="1042" max="1056" width="10.453125" style="14" customWidth="1"/>
    <col min="1057" max="1057" width="2.7265625" style="14" customWidth="1"/>
    <col min="1058" max="1058" width="30.81640625" style="14" customWidth="1"/>
    <col min="1059" max="1282" width="14.81640625" style="14"/>
    <col min="1283" max="1283" width="4.54296875" style="14" customWidth="1"/>
    <col min="1284" max="1285" width="4.7265625" style="14" customWidth="1"/>
    <col min="1286" max="1286" width="66.81640625" style="14" bestFit="1" customWidth="1"/>
    <col min="1287" max="1287" width="8.54296875" style="14" customWidth="1"/>
    <col min="1288" max="1297" width="10.26953125" style="14" customWidth="1"/>
    <col min="1298" max="1312" width="10.453125" style="14" customWidth="1"/>
    <col min="1313" max="1313" width="2.7265625" style="14" customWidth="1"/>
    <col min="1314" max="1314" width="30.81640625" style="14" customWidth="1"/>
    <col min="1315" max="1538" width="14.81640625" style="14"/>
    <col min="1539" max="1539" width="4.54296875" style="14" customWidth="1"/>
    <col min="1540" max="1541" width="4.7265625" style="14" customWidth="1"/>
    <col min="1542" max="1542" width="66.81640625" style="14" bestFit="1" customWidth="1"/>
    <col min="1543" max="1543" width="8.54296875" style="14" customWidth="1"/>
    <col min="1544" max="1553" width="10.26953125" style="14" customWidth="1"/>
    <col min="1554" max="1568" width="10.453125" style="14" customWidth="1"/>
    <col min="1569" max="1569" width="2.7265625" style="14" customWidth="1"/>
    <col min="1570" max="1570" width="30.81640625" style="14" customWidth="1"/>
    <col min="1571" max="1794" width="14.81640625" style="14"/>
    <col min="1795" max="1795" width="4.54296875" style="14" customWidth="1"/>
    <col min="1796" max="1797" width="4.7265625" style="14" customWidth="1"/>
    <col min="1798" max="1798" width="66.81640625" style="14" bestFit="1" customWidth="1"/>
    <col min="1799" max="1799" width="8.54296875" style="14" customWidth="1"/>
    <col min="1800" max="1809" width="10.26953125" style="14" customWidth="1"/>
    <col min="1810" max="1824" width="10.453125" style="14" customWidth="1"/>
    <col min="1825" max="1825" width="2.7265625" style="14" customWidth="1"/>
    <col min="1826" max="1826" width="30.81640625" style="14" customWidth="1"/>
    <col min="1827" max="2050" width="14.81640625" style="14"/>
    <col min="2051" max="2051" width="4.54296875" style="14" customWidth="1"/>
    <col min="2052" max="2053" width="4.7265625" style="14" customWidth="1"/>
    <col min="2054" max="2054" width="66.81640625" style="14" bestFit="1" customWidth="1"/>
    <col min="2055" max="2055" width="8.54296875" style="14" customWidth="1"/>
    <col min="2056" max="2065" width="10.26953125" style="14" customWidth="1"/>
    <col min="2066" max="2080" width="10.453125" style="14" customWidth="1"/>
    <col min="2081" max="2081" width="2.7265625" style="14" customWidth="1"/>
    <col min="2082" max="2082" width="30.81640625" style="14" customWidth="1"/>
    <col min="2083" max="2306" width="14.81640625" style="14"/>
    <col min="2307" max="2307" width="4.54296875" style="14" customWidth="1"/>
    <col min="2308" max="2309" width="4.7265625" style="14" customWidth="1"/>
    <col min="2310" max="2310" width="66.81640625" style="14" bestFit="1" customWidth="1"/>
    <col min="2311" max="2311" width="8.54296875" style="14" customWidth="1"/>
    <col min="2312" max="2321" width="10.26953125" style="14" customWidth="1"/>
    <col min="2322" max="2336" width="10.453125" style="14" customWidth="1"/>
    <col min="2337" max="2337" width="2.7265625" style="14" customWidth="1"/>
    <col min="2338" max="2338" width="30.81640625" style="14" customWidth="1"/>
    <col min="2339" max="2562" width="14.81640625" style="14"/>
    <col min="2563" max="2563" width="4.54296875" style="14" customWidth="1"/>
    <col min="2564" max="2565" width="4.7265625" style="14" customWidth="1"/>
    <col min="2566" max="2566" width="66.81640625" style="14" bestFit="1" customWidth="1"/>
    <col min="2567" max="2567" width="8.54296875" style="14" customWidth="1"/>
    <col min="2568" max="2577" width="10.26953125" style="14" customWidth="1"/>
    <col min="2578" max="2592" width="10.453125" style="14" customWidth="1"/>
    <col min="2593" max="2593" width="2.7265625" style="14" customWidth="1"/>
    <col min="2594" max="2594" width="30.81640625" style="14" customWidth="1"/>
    <col min="2595" max="2818" width="14.81640625" style="14"/>
    <col min="2819" max="2819" width="4.54296875" style="14" customWidth="1"/>
    <col min="2820" max="2821" width="4.7265625" style="14" customWidth="1"/>
    <col min="2822" max="2822" width="66.81640625" style="14" bestFit="1" customWidth="1"/>
    <col min="2823" max="2823" width="8.54296875" style="14" customWidth="1"/>
    <col min="2824" max="2833" width="10.26953125" style="14" customWidth="1"/>
    <col min="2834" max="2848" width="10.453125" style="14" customWidth="1"/>
    <col min="2849" max="2849" width="2.7265625" style="14" customWidth="1"/>
    <col min="2850" max="2850" width="30.81640625" style="14" customWidth="1"/>
    <col min="2851" max="3074" width="14.81640625" style="14"/>
    <col min="3075" max="3075" width="4.54296875" style="14" customWidth="1"/>
    <col min="3076" max="3077" width="4.7265625" style="14" customWidth="1"/>
    <col min="3078" max="3078" width="66.81640625" style="14" bestFit="1" customWidth="1"/>
    <col min="3079" max="3079" width="8.54296875" style="14" customWidth="1"/>
    <col min="3080" max="3089" width="10.26953125" style="14" customWidth="1"/>
    <col min="3090" max="3104" width="10.453125" style="14" customWidth="1"/>
    <col min="3105" max="3105" width="2.7265625" style="14" customWidth="1"/>
    <col min="3106" max="3106" width="30.81640625" style="14" customWidth="1"/>
    <col min="3107" max="3330" width="14.81640625" style="14"/>
    <col min="3331" max="3331" width="4.54296875" style="14" customWidth="1"/>
    <col min="3332" max="3333" width="4.7265625" style="14" customWidth="1"/>
    <col min="3334" max="3334" width="66.81640625" style="14" bestFit="1" customWidth="1"/>
    <col min="3335" max="3335" width="8.54296875" style="14" customWidth="1"/>
    <col min="3336" max="3345" width="10.26953125" style="14" customWidth="1"/>
    <col min="3346" max="3360" width="10.453125" style="14" customWidth="1"/>
    <col min="3361" max="3361" width="2.7265625" style="14" customWidth="1"/>
    <col min="3362" max="3362" width="30.81640625" style="14" customWidth="1"/>
    <col min="3363" max="3586" width="14.81640625" style="14"/>
    <col min="3587" max="3587" width="4.54296875" style="14" customWidth="1"/>
    <col min="3588" max="3589" width="4.7265625" style="14" customWidth="1"/>
    <col min="3590" max="3590" width="66.81640625" style="14" bestFit="1" customWidth="1"/>
    <col min="3591" max="3591" width="8.54296875" style="14" customWidth="1"/>
    <col min="3592" max="3601" width="10.26953125" style="14" customWidth="1"/>
    <col min="3602" max="3616" width="10.453125" style="14" customWidth="1"/>
    <col min="3617" max="3617" width="2.7265625" style="14" customWidth="1"/>
    <col min="3618" max="3618" width="30.81640625" style="14" customWidth="1"/>
    <col min="3619" max="3842" width="14.81640625" style="14"/>
    <col min="3843" max="3843" width="4.54296875" style="14" customWidth="1"/>
    <col min="3844" max="3845" width="4.7265625" style="14" customWidth="1"/>
    <col min="3846" max="3846" width="66.81640625" style="14" bestFit="1" customWidth="1"/>
    <col min="3847" max="3847" width="8.54296875" style="14" customWidth="1"/>
    <col min="3848" max="3857" width="10.26953125" style="14" customWidth="1"/>
    <col min="3858" max="3872" width="10.453125" style="14" customWidth="1"/>
    <col min="3873" max="3873" width="2.7265625" style="14" customWidth="1"/>
    <col min="3874" max="3874" width="30.81640625" style="14" customWidth="1"/>
    <col min="3875" max="4098" width="14.81640625" style="14"/>
    <col min="4099" max="4099" width="4.54296875" style="14" customWidth="1"/>
    <col min="4100" max="4101" width="4.7265625" style="14" customWidth="1"/>
    <col min="4102" max="4102" width="66.81640625" style="14" bestFit="1" customWidth="1"/>
    <col min="4103" max="4103" width="8.54296875" style="14" customWidth="1"/>
    <col min="4104" max="4113" width="10.26953125" style="14" customWidth="1"/>
    <col min="4114" max="4128" width="10.453125" style="14" customWidth="1"/>
    <col min="4129" max="4129" width="2.7265625" style="14" customWidth="1"/>
    <col min="4130" max="4130" width="30.81640625" style="14" customWidth="1"/>
    <col min="4131" max="4354" width="14.81640625" style="14"/>
    <col min="4355" max="4355" width="4.54296875" style="14" customWidth="1"/>
    <col min="4356" max="4357" width="4.7265625" style="14" customWidth="1"/>
    <col min="4358" max="4358" width="66.81640625" style="14" bestFit="1" customWidth="1"/>
    <col min="4359" max="4359" width="8.54296875" style="14" customWidth="1"/>
    <col min="4360" max="4369" width="10.26953125" style="14" customWidth="1"/>
    <col min="4370" max="4384" width="10.453125" style="14" customWidth="1"/>
    <col min="4385" max="4385" width="2.7265625" style="14" customWidth="1"/>
    <col min="4386" max="4386" width="30.81640625" style="14" customWidth="1"/>
    <col min="4387" max="4610" width="14.81640625" style="14"/>
    <col min="4611" max="4611" width="4.54296875" style="14" customWidth="1"/>
    <col min="4612" max="4613" width="4.7265625" style="14" customWidth="1"/>
    <col min="4614" max="4614" width="66.81640625" style="14" bestFit="1" customWidth="1"/>
    <col min="4615" max="4615" width="8.54296875" style="14" customWidth="1"/>
    <col min="4616" max="4625" width="10.26953125" style="14" customWidth="1"/>
    <col min="4626" max="4640" width="10.453125" style="14" customWidth="1"/>
    <col min="4641" max="4641" width="2.7265625" style="14" customWidth="1"/>
    <col min="4642" max="4642" width="30.81640625" style="14" customWidth="1"/>
    <col min="4643" max="4866" width="14.81640625" style="14"/>
    <col min="4867" max="4867" width="4.54296875" style="14" customWidth="1"/>
    <col min="4868" max="4869" width="4.7265625" style="14" customWidth="1"/>
    <col min="4870" max="4870" width="66.81640625" style="14" bestFit="1" customWidth="1"/>
    <col min="4871" max="4871" width="8.54296875" style="14" customWidth="1"/>
    <col min="4872" max="4881" width="10.26953125" style="14" customWidth="1"/>
    <col min="4882" max="4896" width="10.453125" style="14" customWidth="1"/>
    <col min="4897" max="4897" width="2.7265625" style="14" customWidth="1"/>
    <col min="4898" max="4898" width="30.81640625" style="14" customWidth="1"/>
    <col min="4899" max="5122" width="14.81640625" style="14"/>
    <col min="5123" max="5123" width="4.54296875" style="14" customWidth="1"/>
    <col min="5124" max="5125" width="4.7265625" style="14" customWidth="1"/>
    <col min="5126" max="5126" width="66.81640625" style="14" bestFit="1" customWidth="1"/>
    <col min="5127" max="5127" width="8.54296875" style="14" customWidth="1"/>
    <col min="5128" max="5137" width="10.26953125" style="14" customWidth="1"/>
    <col min="5138" max="5152" width="10.453125" style="14" customWidth="1"/>
    <col min="5153" max="5153" width="2.7265625" style="14" customWidth="1"/>
    <col min="5154" max="5154" width="30.81640625" style="14" customWidth="1"/>
    <col min="5155" max="5378" width="14.81640625" style="14"/>
    <col min="5379" max="5379" width="4.54296875" style="14" customWidth="1"/>
    <col min="5380" max="5381" width="4.7265625" style="14" customWidth="1"/>
    <col min="5382" max="5382" width="66.81640625" style="14" bestFit="1" customWidth="1"/>
    <col min="5383" max="5383" width="8.54296875" style="14" customWidth="1"/>
    <col min="5384" max="5393" width="10.26953125" style="14" customWidth="1"/>
    <col min="5394" max="5408" width="10.453125" style="14" customWidth="1"/>
    <col min="5409" max="5409" width="2.7265625" style="14" customWidth="1"/>
    <col min="5410" max="5410" width="30.81640625" style="14" customWidth="1"/>
    <col min="5411" max="5634" width="14.81640625" style="14"/>
    <col min="5635" max="5635" width="4.54296875" style="14" customWidth="1"/>
    <col min="5636" max="5637" width="4.7265625" style="14" customWidth="1"/>
    <col min="5638" max="5638" width="66.81640625" style="14" bestFit="1" customWidth="1"/>
    <col min="5639" max="5639" width="8.54296875" style="14" customWidth="1"/>
    <col min="5640" max="5649" width="10.26953125" style="14" customWidth="1"/>
    <col min="5650" max="5664" width="10.453125" style="14" customWidth="1"/>
    <col min="5665" max="5665" width="2.7265625" style="14" customWidth="1"/>
    <col min="5666" max="5666" width="30.81640625" style="14" customWidth="1"/>
    <col min="5667" max="5890" width="14.81640625" style="14"/>
    <col min="5891" max="5891" width="4.54296875" style="14" customWidth="1"/>
    <col min="5892" max="5893" width="4.7265625" style="14" customWidth="1"/>
    <col min="5894" max="5894" width="66.81640625" style="14" bestFit="1" customWidth="1"/>
    <col min="5895" max="5895" width="8.54296875" style="14" customWidth="1"/>
    <col min="5896" max="5905" width="10.26953125" style="14" customWidth="1"/>
    <col min="5906" max="5920" width="10.453125" style="14" customWidth="1"/>
    <col min="5921" max="5921" width="2.7265625" style="14" customWidth="1"/>
    <col min="5922" max="5922" width="30.81640625" style="14" customWidth="1"/>
    <col min="5923" max="6146" width="14.81640625" style="14"/>
    <col min="6147" max="6147" width="4.54296875" style="14" customWidth="1"/>
    <col min="6148" max="6149" width="4.7265625" style="14" customWidth="1"/>
    <col min="6150" max="6150" width="66.81640625" style="14" bestFit="1" customWidth="1"/>
    <col min="6151" max="6151" width="8.54296875" style="14" customWidth="1"/>
    <col min="6152" max="6161" width="10.26953125" style="14" customWidth="1"/>
    <col min="6162" max="6176" width="10.453125" style="14" customWidth="1"/>
    <col min="6177" max="6177" width="2.7265625" style="14" customWidth="1"/>
    <col min="6178" max="6178" width="30.81640625" style="14" customWidth="1"/>
    <col min="6179" max="6402" width="14.81640625" style="14"/>
    <col min="6403" max="6403" width="4.54296875" style="14" customWidth="1"/>
    <col min="6404" max="6405" width="4.7265625" style="14" customWidth="1"/>
    <col min="6406" max="6406" width="66.81640625" style="14" bestFit="1" customWidth="1"/>
    <col min="6407" max="6407" width="8.54296875" style="14" customWidth="1"/>
    <col min="6408" max="6417" width="10.26953125" style="14" customWidth="1"/>
    <col min="6418" max="6432" width="10.453125" style="14" customWidth="1"/>
    <col min="6433" max="6433" width="2.7265625" style="14" customWidth="1"/>
    <col min="6434" max="6434" width="30.81640625" style="14" customWidth="1"/>
    <col min="6435" max="6658" width="14.81640625" style="14"/>
    <col min="6659" max="6659" width="4.54296875" style="14" customWidth="1"/>
    <col min="6660" max="6661" width="4.7265625" style="14" customWidth="1"/>
    <col min="6662" max="6662" width="66.81640625" style="14" bestFit="1" customWidth="1"/>
    <col min="6663" max="6663" width="8.54296875" style="14" customWidth="1"/>
    <col min="6664" max="6673" width="10.26953125" style="14" customWidth="1"/>
    <col min="6674" max="6688" width="10.453125" style="14" customWidth="1"/>
    <col min="6689" max="6689" width="2.7265625" style="14" customWidth="1"/>
    <col min="6690" max="6690" width="30.81640625" style="14" customWidth="1"/>
    <col min="6691" max="6914" width="14.81640625" style="14"/>
    <col min="6915" max="6915" width="4.54296875" style="14" customWidth="1"/>
    <col min="6916" max="6917" width="4.7265625" style="14" customWidth="1"/>
    <col min="6918" max="6918" width="66.81640625" style="14" bestFit="1" customWidth="1"/>
    <col min="6919" max="6919" width="8.54296875" style="14" customWidth="1"/>
    <col min="6920" max="6929" width="10.26953125" style="14" customWidth="1"/>
    <col min="6930" max="6944" width="10.453125" style="14" customWidth="1"/>
    <col min="6945" max="6945" width="2.7265625" style="14" customWidth="1"/>
    <col min="6946" max="6946" width="30.81640625" style="14" customWidth="1"/>
    <col min="6947" max="7170" width="14.81640625" style="14"/>
    <col min="7171" max="7171" width="4.54296875" style="14" customWidth="1"/>
    <col min="7172" max="7173" width="4.7265625" style="14" customWidth="1"/>
    <col min="7174" max="7174" width="66.81640625" style="14" bestFit="1" customWidth="1"/>
    <col min="7175" max="7175" width="8.54296875" style="14" customWidth="1"/>
    <col min="7176" max="7185" width="10.26953125" style="14" customWidth="1"/>
    <col min="7186" max="7200" width="10.453125" style="14" customWidth="1"/>
    <col min="7201" max="7201" width="2.7265625" style="14" customWidth="1"/>
    <col min="7202" max="7202" width="30.81640625" style="14" customWidth="1"/>
    <col min="7203" max="7426" width="14.81640625" style="14"/>
    <col min="7427" max="7427" width="4.54296875" style="14" customWidth="1"/>
    <col min="7428" max="7429" width="4.7265625" style="14" customWidth="1"/>
    <col min="7430" max="7430" width="66.81640625" style="14" bestFit="1" customWidth="1"/>
    <col min="7431" max="7431" width="8.54296875" style="14" customWidth="1"/>
    <col min="7432" max="7441" width="10.26953125" style="14" customWidth="1"/>
    <col min="7442" max="7456" width="10.453125" style="14" customWidth="1"/>
    <col min="7457" max="7457" width="2.7265625" style="14" customWidth="1"/>
    <col min="7458" max="7458" width="30.81640625" style="14" customWidth="1"/>
    <col min="7459" max="7682" width="14.81640625" style="14"/>
    <col min="7683" max="7683" width="4.54296875" style="14" customWidth="1"/>
    <col min="7684" max="7685" width="4.7265625" style="14" customWidth="1"/>
    <col min="7686" max="7686" width="66.81640625" style="14" bestFit="1" customWidth="1"/>
    <col min="7687" max="7687" width="8.54296875" style="14" customWidth="1"/>
    <col min="7688" max="7697" width="10.26953125" style="14" customWidth="1"/>
    <col min="7698" max="7712" width="10.453125" style="14" customWidth="1"/>
    <col min="7713" max="7713" width="2.7265625" style="14" customWidth="1"/>
    <col min="7714" max="7714" width="30.81640625" style="14" customWidth="1"/>
    <col min="7715" max="7938" width="14.81640625" style="14"/>
    <col min="7939" max="7939" width="4.54296875" style="14" customWidth="1"/>
    <col min="7940" max="7941" width="4.7265625" style="14" customWidth="1"/>
    <col min="7942" max="7942" width="66.81640625" style="14" bestFit="1" customWidth="1"/>
    <col min="7943" max="7943" width="8.54296875" style="14" customWidth="1"/>
    <col min="7944" max="7953" width="10.26953125" style="14" customWidth="1"/>
    <col min="7954" max="7968" width="10.453125" style="14" customWidth="1"/>
    <col min="7969" max="7969" width="2.7265625" style="14" customWidth="1"/>
    <col min="7970" max="7970" width="30.81640625" style="14" customWidth="1"/>
    <col min="7971" max="8194" width="14.81640625" style="14"/>
    <col min="8195" max="8195" width="4.54296875" style="14" customWidth="1"/>
    <col min="8196" max="8197" width="4.7265625" style="14" customWidth="1"/>
    <col min="8198" max="8198" width="66.81640625" style="14" bestFit="1" customWidth="1"/>
    <col min="8199" max="8199" width="8.54296875" style="14" customWidth="1"/>
    <col min="8200" max="8209" width="10.26953125" style="14" customWidth="1"/>
    <col min="8210" max="8224" width="10.453125" style="14" customWidth="1"/>
    <col min="8225" max="8225" width="2.7265625" style="14" customWidth="1"/>
    <col min="8226" max="8226" width="30.81640625" style="14" customWidth="1"/>
    <col min="8227" max="8450" width="14.81640625" style="14"/>
    <col min="8451" max="8451" width="4.54296875" style="14" customWidth="1"/>
    <col min="8452" max="8453" width="4.7265625" style="14" customWidth="1"/>
    <col min="8454" max="8454" width="66.81640625" style="14" bestFit="1" customWidth="1"/>
    <col min="8455" max="8455" width="8.54296875" style="14" customWidth="1"/>
    <col min="8456" max="8465" width="10.26953125" style="14" customWidth="1"/>
    <col min="8466" max="8480" width="10.453125" style="14" customWidth="1"/>
    <col min="8481" max="8481" width="2.7265625" style="14" customWidth="1"/>
    <col min="8482" max="8482" width="30.81640625" style="14" customWidth="1"/>
    <col min="8483" max="8706" width="14.81640625" style="14"/>
    <col min="8707" max="8707" width="4.54296875" style="14" customWidth="1"/>
    <col min="8708" max="8709" width="4.7265625" style="14" customWidth="1"/>
    <col min="8710" max="8710" width="66.81640625" style="14" bestFit="1" customWidth="1"/>
    <col min="8711" max="8711" width="8.54296875" style="14" customWidth="1"/>
    <col min="8712" max="8721" width="10.26953125" style="14" customWidth="1"/>
    <col min="8722" max="8736" width="10.453125" style="14" customWidth="1"/>
    <col min="8737" max="8737" width="2.7265625" style="14" customWidth="1"/>
    <col min="8738" max="8738" width="30.81640625" style="14" customWidth="1"/>
    <col min="8739" max="8962" width="14.81640625" style="14"/>
    <col min="8963" max="8963" width="4.54296875" style="14" customWidth="1"/>
    <col min="8964" max="8965" width="4.7265625" style="14" customWidth="1"/>
    <col min="8966" max="8966" width="66.81640625" style="14" bestFit="1" customWidth="1"/>
    <col min="8967" max="8967" width="8.54296875" style="14" customWidth="1"/>
    <col min="8968" max="8977" width="10.26953125" style="14" customWidth="1"/>
    <col min="8978" max="8992" width="10.453125" style="14" customWidth="1"/>
    <col min="8993" max="8993" width="2.7265625" style="14" customWidth="1"/>
    <col min="8994" max="8994" width="30.81640625" style="14" customWidth="1"/>
    <col min="8995" max="9218" width="14.81640625" style="14"/>
    <col min="9219" max="9219" width="4.54296875" style="14" customWidth="1"/>
    <col min="9220" max="9221" width="4.7265625" style="14" customWidth="1"/>
    <col min="9222" max="9222" width="66.81640625" style="14" bestFit="1" customWidth="1"/>
    <col min="9223" max="9223" width="8.54296875" style="14" customWidth="1"/>
    <col min="9224" max="9233" width="10.26953125" style="14" customWidth="1"/>
    <col min="9234" max="9248" width="10.453125" style="14" customWidth="1"/>
    <col min="9249" max="9249" width="2.7265625" style="14" customWidth="1"/>
    <col min="9250" max="9250" width="30.81640625" style="14" customWidth="1"/>
    <col min="9251" max="9474" width="14.81640625" style="14"/>
    <col min="9475" max="9475" width="4.54296875" style="14" customWidth="1"/>
    <col min="9476" max="9477" width="4.7265625" style="14" customWidth="1"/>
    <col min="9478" max="9478" width="66.81640625" style="14" bestFit="1" customWidth="1"/>
    <col min="9479" max="9479" width="8.54296875" style="14" customWidth="1"/>
    <col min="9480" max="9489" width="10.26953125" style="14" customWidth="1"/>
    <col min="9490" max="9504" width="10.453125" style="14" customWidth="1"/>
    <col min="9505" max="9505" width="2.7265625" style="14" customWidth="1"/>
    <col min="9506" max="9506" width="30.81640625" style="14" customWidth="1"/>
    <col min="9507" max="9730" width="14.81640625" style="14"/>
    <col min="9731" max="9731" width="4.54296875" style="14" customWidth="1"/>
    <col min="9732" max="9733" width="4.7265625" style="14" customWidth="1"/>
    <col min="9734" max="9734" width="66.81640625" style="14" bestFit="1" customWidth="1"/>
    <col min="9735" max="9735" width="8.54296875" style="14" customWidth="1"/>
    <col min="9736" max="9745" width="10.26953125" style="14" customWidth="1"/>
    <col min="9746" max="9760" width="10.453125" style="14" customWidth="1"/>
    <col min="9761" max="9761" width="2.7265625" style="14" customWidth="1"/>
    <col min="9762" max="9762" width="30.81640625" style="14" customWidth="1"/>
    <col min="9763" max="9986" width="14.81640625" style="14"/>
    <col min="9987" max="9987" width="4.54296875" style="14" customWidth="1"/>
    <col min="9988" max="9989" width="4.7265625" style="14" customWidth="1"/>
    <col min="9990" max="9990" width="66.81640625" style="14" bestFit="1" customWidth="1"/>
    <col min="9991" max="9991" width="8.54296875" style="14" customWidth="1"/>
    <col min="9992" max="10001" width="10.26953125" style="14" customWidth="1"/>
    <col min="10002" max="10016" width="10.453125" style="14" customWidth="1"/>
    <col min="10017" max="10017" width="2.7265625" style="14" customWidth="1"/>
    <col min="10018" max="10018" width="30.81640625" style="14" customWidth="1"/>
    <col min="10019" max="10242" width="14.81640625" style="14"/>
    <col min="10243" max="10243" width="4.54296875" style="14" customWidth="1"/>
    <col min="10244" max="10245" width="4.7265625" style="14" customWidth="1"/>
    <col min="10246" max="10246" width="66.81640625" style="14" bestFit="1" customWidth="1"/>
    <col min="10247" max="10247" width="8.54296875" style="14" customWidth="1"/>
    <col min="10248" max="10257" width="10.26953125" style="14" customWidth="1"/>
    <col min="10258" max="10272" width="10.453125" style="14" customWidth="1"/>
    <col min="10273" max="10273" width="2.7265625" style="14" customWidth="1"/>
    <col min="10274" max="10274" width="30.81640625" style="14" customWidth="1"/>
    <col min="10275" max="10498" width="14.81640625" style="14"/>
    <col min="10499" max="10499" width="4.54296875" style="14" customWidth="1"/>
    <col min="10500" max="10501" width="4.7265625" style="14" customWidth="1"/>
    <col min="10502" max="10502" width="66.81640625" style="14" bestFit="1" customWidth="1"/>
    <col min="10503" max="10503" width="8.54296875" style="14" customWidth="1"/>
    <col min="10504" max="10513" width="10.26953125" style="14" customWidth="1"/>
    <col min="10514" max="10528" width="10.453125" style="14" customWidth="1"/>
    <col min="10529" max="10529" width="2.7265625" style="14" customWidth="1"/>
    <col min="10530" max="10530" width="30.81640625" style="14" customWidth="1"/>
    <col min="10531" max="10754" width="14.81640625" style="14"/>
    <col min="10755" max="10755" width="4.54296875" style="14" customWidth="1"/>
    <col min="10756" max="10757" width="4.7265625" style="14" customWidth="1"/>
    <col min="10758" max="10758" width="66.81640625" style="14" bestFit="1" customWidth="1"/>
    <col min="10759" max="10759" width="8.54296875" style="14" customWidth="1"/>
    <col min="10760" max="10769" width="10.26953125" style="14" customWidth="1"/>
    <col min="10770" max="10784" width="10.453125" style="14" customWidth="1"/>
    <col min="10785" max="10785" width="2.7265625" style="14" customWidth="1"/>
    <col min="10786" max="10786" width="30.81640625" style="14" customWidth="1"/>
    <col min="10787" max="11010" width="14.81640625" style="14"/>
    <col min="11011" max="11011" width="4.54296875" style="14" customWidth="1"/>
    <col min="11012" max="11013" width="4.7265625" style="14" customWidth="1"/>
    <col min="11014" max="11014" width="66.81640625" style="14" bestFit="1" customWidth="1"/>
    <col min="11015" max="11015" width="8.54296875" style="14" customWidth="1"/>
    <col min="11016" max="11025" width="10.26953125" style="14" customWidth="1"/>
    <col min="11026" max="11040" width="10.453125" style="14" customWidth="1"/>
    <col min="11041" max="11041" width="2.7265625" style="14" customWidth="1"/>
    <col min="11042" max="11042" width="30.81640625" style="14" customWidth="1"/>
    <col min="11043" max="11266" width="14.81640625" style="14"/>
    <col min="11267" max="11267" width="4.54296875" style="14" customWidth="1"/>
    <col min="11268" max="11269" width="4.7265625" style="14" customWidth="1"/>
    <col min="11270" max="11270" width="66.81640625" style="14" bestFit="1" customWidth="1"/>
    <col min="11271" max="11271" width="8.54296875" style="14" customWidth="1"/>
    <col min="11272" max="11281" width="10.26953125" style="14" customWidth="1"/>
    <col min="11282" max="11296" width="10.453125" style="14" customWidth="1"/>
    <col min="11297" max="11297" width="2.7265625" style="14" customWidth="1"/>
    <col min="11298" max="11298" width="30.81640625" style="14" customWidth="1"/>
    <col min="11299" max="11522" width="14.81640625" style="14"/>
    <col min="11523" max="11523" width="4.54296875" style="14" customWidth="1"/>
    <col min="11524" max="11525" width="4.7265625" style="14" customWidth="1"/>
    <col min="11526" max="11526" width="66.81640625" style="14" bestFit="1" customWidth="1"/>
    <col min="11527" max="11527" width="8.54296875" style="14" customWidth="1"/>
    <col min="11528" max="11537" width="10.26953125" style="14" customWidth="1"/>
    <col min="11538" max="11552" width="10.453125" style="14" customWidth="1"/>
    <col min="11553" max="11553" width="2.7265625" style="14" customWidth="1"/>
    <col min="11554" max="11554" width="30.81640625" style="14" customWidth="1"/>
    <col min="11555" max="11778" width="14.81640625" style="14"/>
    <col min="11779" max="11779" width="4.54296875" style="14" customWidth="1"/>
    <col min="11780" max="11781" width="4.7265625" style="14" customWidth="1"/>
    <col min="11782" max="11782" width="66.81640625" style="14" bestFit="1" customWidth="1"/>
    <col min="11783" max="11783" width="8.54296875" style="14" customWidth="1"/>
    <col min="11784" max="11793" width="10.26953125" style="14" customWidth="1"/>
    <col min="11794" max="11808" width="10.453125" style="14" customWidth="1"/>
    <col min="11809" max="11809" width="2.7265625" style="14" customWidth="1"/>
    <col min="11810" max="11810" width="30.81640625" style="14" customWidth="1"/>
    <col min="11811" max="12034" width="14.81640625" style="14"/>
    <col min="12035" max="12035" width="4.54296875" style="14" customWidth="1"/>
    <col min="12036" max="12037" width="4.7265625" style="14" customWidth="1"/>
    <col min="12038" max="12038" width="66.81640625" style="14" bestFit="1" customWidth="1"/>
    <col min="12039" max="12039" width="8.54296875" style="14" customWidth="1"/>
    <col min="12040" max="12049" width="10.26953125" style="14" customWidth="1"/>
    <col min="12050" max="12064" width="10.453125" style="14" customWidth="1"/>
    <col min="12065" max="12065" width="2.7265625" style="14" customWidth="1"/>
    <col min="12066" max="12066" width="30.81640625" style="14" customWidth="1"/>
    <col min="12067" max="12290" width="14.81640625" style="14"/>
    <col min="12291" max="12291" width="4.54296875" style="14" customWidth="1"/>
    <col min="12292" max="12293" width="4.7265625" style="14" customWidth="1"/>
    <col min="12294" max="12294" width="66.81640625" style="14" bestFit="1" customWidth="1"/>
    <col min="12295" max="12295" width="8.54296875" style="14" customWidth="1"/>
    <col min="12296" max="12305" width="10.26953125" style="14" customWidth="1"/>
    <col min="12306" max="12320" width="10.453125" style="14" customWidth="1"/>
    <col min="12321" max="12321" width="2.7265625" style="14" customWidth="1"/>
    <col min="12322" max="12322" width="30.81640625" style="14" customWidth="1"/>
    <col min="12323" max="12546" width="14.81640625" style="14"/>
    <col min="12547" max="12547" width="4.54296875" style="14" customWidth="1"/>
    <col min="12548" max="12549" width="4.7265625" style="14" customWidth="1"/>
    <col min="12550" max="12550" width="66.81640625" style="14" bestFit="1" customWidth="1"/>
    <col min="12551" max="12551" width="8.54296875" style="14" customWidth="1"/>
    <col min="12552" max="12561" width="10.26953125" style="14" customWidth="1"/>
    <col min="12562" max="12576" width="10.453125" style="14" customWidth="1"/>
    <col min="12577" max="12577" width="2.7265625" style="14" customWidth="1"/>
    <col min="12578" max="12578" width="30.81640625" style="14" customWidth="1"/>
    <col min="12579" max="12802" width="14.81640625" style="14"/>
    <col min="12803" max="12803" width="4.54296875" style="14" customWidth="1"/>
    <col min="12804" max="12805" width="4.7265625" style="14" customWidth="1"/>
    <col min="12806" max="12806" width="66.81640625" style="14" bestFit="1" customWidth="1"/>
    <col min="12807" max="12807" width="8.54296875" style="14" customWidth="1"/>
    <col min="12808" max="12817" width="10.26953125" style="14" customWidth="1"/>
    <col min="12818" max="12832" width="10.453125" style="14" customWidth="1"/>
    <col min="12833" max="12833" width="2.7265625" style="14" customWidth="1"/>
    <col min="12834" max="12834" width="30.81640625" style="14" customWidth="1"/>
    <col min="12835" max="13058" width="14.81640625" style="14"/>
    <col min="13059" max="13059" width="4.54296875" style="14" customWidth="1"/>
    <col min="13060" max="13061" width="4.7265625" style="14" customWidth="1"/>
    <col min="13062" max="13062" width="66.81640625" style="14" bestFit="1" customWidth="1"/>
    <col min="13063" max="13063" width="8.54296875" style="14" customWidth="1"/>
    <col min="13064" max="13073" width="10.26953125" style="14" customWidth="1"/>
    <col min="13074" max="13088" width="10.453125" style="14" customWidth="1"/>
    <col min="13089" max="13089" width="2.7265625" style="14" customWidth="1"/>
    <col min="13090" max="13090" width="30.81640625" style="14" customWidth="1"/>
    <col min="13091" max="13314" width="14.81640625" style="14"/>
    <col min="13315" max="13315" width="4.54296875" style="14" customWidth="1"/>
    <col min="13316" max="13317" width="4.7265625" style="14" customWidth="1"/>
    <col min="13318" max="13318" width="66.81640625" style="14" bestFit="1" customWidth="1"/>
    <col min="13319" max="13319" width="8.54296875" style="14" customWidth="1"/>
    <col min="13320" max="13329" width="10.26953125" style="14" customWidth="1"/>
    <col min="13330" max="13344" width="10.453125" style="14" customWidth="1"/>
    <col min="13345" max="13345" width="2.7265625" style="14" customWidth="1"/>
    <col min="13346" max="13346" width="30.81640625" style="14" customWidth="1"/>
    <col min="13347" max="13570" width="14.81640625" style="14"/>
    <col min="13571" max="13571" width="4.54296875" style="14" customWidth="1"/>
    <col min="13572" max="13573" width="4.7265625" style="14" customWidth="1"/>
    <col min="13574" max="13574" width="66.81640625" style="14" bestFit="1" customWidth="1"/>
    <col min="13575" max="13575" width="8.54296875" style="14" customWidth="1"/>
    <col min="13576" max="13585" width="10.26953125" style="14" customWidth="1"/>
    <col min="13586" max="13600" width="10.453125" style="14" customWidth="1"/>
    <col min="13601" max="13601" width="2.7265625" style="14" customWidth="1"/>
    <col min="13602" max="13602" width="30.81640625" style="14" customWidth="1"/>
    <col min="13603" max="13826" width="14.81640625" style="14"/>
    <col min="13827" max="13827" width="4.54296875" style="14" customWidth="1"/>
    <col min="13828" max="13829" width="4.7265625" style="14" customWidth="1"/>
    <col min="13830" max="13830" width="66.81640625" style="14" bestFit="1" customWidth="1"/>
    <col min="13831" max="13831" width="8.54296875" style="14" customWidth="1"/>
    <col min="13832" max="13841" width="10.26953125" style="14" customWidth="1"/>
    <col min="13842" max="13856" width="10.453125" style="14" customWidth="1"/>
    <col min="13857" max="13857" width="2.7265625" style="14" customWidth="1"/>
    <col min="13858" max="13858" width="30.81640625" style="14" customWidth="1"/>
    <col min="13859" max="14082" width="14.81640625" style="14"/>
    <col min="14083" max="14083" width="4.54296875" style="14" customWidth="1"/>
    <col min="14084" max="14085" width="4.7265625" style="14" customWidth="1"/>
    <col min="14086" max="14086" width="66.81640625" style="14" bestFit="1" customWidth="1"/>
    <col min="14087" max="14087" width="8.54296875" style="14" customWidth="1"/>
    <col min="14088" max="14097" width="10.26953125" style="14" customWidth="1"/>
    <col min="14098" max="14112" width="10.453125" style="14" customWidth="1"/>
    <col min="14113" max="14113" width="2.7265625" style="14" customWidth="1"/>
    <col min="14114" max="14114" width="30.81640625" style="14" customWidth="1"/>
    <col min="14115" max="14338" width="14.81640625" style="14"/>
    <col min="14339" max="14339" width="4.54296875" style="14" customWidth="1"/>
    <col min="14340" max="14341" width="4.7265625" style="14" customWidth="1"/>
    <col min="14342" max="14342" width="66.81640625" style="14" bestFit="1" customWidth="1"/>
    <col min="14343" max="14343" width="8.54296875" style="14" customWidth="1"/>
    <col min="14344" max="14353" width="10.26953125" style="14" customWidth="1"/>
    <col min="14354" max="14368" width="10.453125" style="14" customWidth="1"/>
    <col min="14369" max="14369" width="2.7265625" style="14" customWidth="1"/>
    <col min="14370" max="14370" width="30.81640625" style="14" customWidth="1"/>
    <col min="14371" max="14594" width="14.81640625" style="14"/>
    <col min="14595" max="14595" width="4.54296875" style="14" customWidth="1"/>
    <col min="14596" max="14597" width="4.7265625" style="14" customWidth="1"/>
    <col min="14598" max="14598" width="66.81640625" style="14" bestFit="1" customWidth="1"/>
    <col min="14599" max="14599" width="8.54296875" style="14" customWidth="1"/>
    <col min="14600" max="14609" width="10.26953125" style="14" customWidth="1"/>
    <col min="14610" max="14624" width="10.453125" style="14" customWidth="1"/>
    <col min="14625" max="14625" width="2.7265625" style="14" customWidth="1"/>
    <col min="14626" max="14626" width="30.81640625" style="14" customWidth="1"/>
    <col min="14627" max="14850" width="14.81640625" style="14"/>
    <col min="14851" max="14851" width="4.54296875" style="14" customWidth="1"/>
    <col min="14852" max="14853" width="4.7265625" style="14" customWidth="1"/>
    <col min="14854" max="14854" width="66.81640625" style="14" bestFit="1" customWidth="1"/>
    <col min="14855" max="14855" width="8.54296875" style="14" customWidth="1"/>
    <col min="14856" max="14865" width="10.26953125" style="14" customWidth="1"/>
    <col min="14866" max="14880" width="10.453125" style="14" customWidth="1"/>
    <col min="14881" max="14881" width="2.7265625" style="14" customWidth="1"/>
    <col min="14882" max="14882" width="30.81640625" style="14" customWidth="1"/>
    <col min="14883" max="15106" width="14.81640625" style="14"/>
    <col min="15107" max="15107" width="4.54296875" style="14" customWidth="1"/>
    <col min="15108" max="15109" width="4.7265625" style="14" customWidth="1"/>
    <col min="15110" max="15110" width="66.81640625" style="14" bestFit="1" customWidth="1"/>
    <col min="15111" max="15111" width="8.54296875" style="14" customWidth="1"/>
    <col min="15112" max="15121" width="10.26953125" style="14" customWidth="1"/>
    <col min="15122" max="15136" width="10.453125" style="14" customWidth="1"/>
    <col min="15137" max="15137" width="2.7265625" style="14" customWidth="1"/>
    <col min="15138" max="15138" width="30.81640625" style="14" customWidth="1"/>
    <col min="15139" max="15362" width="14.81640625" style="14"/>
    <col min="15363" max="15363" width="4.54296875" style="14" customWidth="1"/>
    <col min="15364" max="15365" width="4.7265625" style="14" customWidth="1"/>
    <col min="15366" max="15366" width="66.81640625" style="14" bestFit="1" customWidth="1"/>
    <col min="15367" max="15367" width="8.54296875" style="14" customWidth="1"/>
    <col min="15368" max="15377" width="10.26953125" style="14" customWidth="1"/>
    <col min="15378" max="15392" width="10.453125" style="14" customWidth="1"/>
    <col min="15393" max="15393" width="2.7265625" style="14" customWidth="1"/>
    <col min="15394" max="15394" width="30.81640625" style="14" customWidth="1"/>
    <col min="15395" max="15618" width="14.81640625" style="14"/>
    <col min="15619" max="15619" width="4.54296875" style="14" customWidth="1"/>
    <col min="15620" max="15621" width="4.7265625" style="14" customWidth="1"/>
    <col min="15622" max="15622" width="66.81640625" style="14" bestFit="1" customWidth="1"/>
    <col min="15623" max="15623" width="8.54296875" style="14" customWidth="1"/>
    <col min="15624" max="15633" width="10.26953125" style="14" customWidth="1"/>
    <col min="15634" max="15648" width="10.453125" style="14" customWidth="1"/>
    <col min="15649" max="15649" width="2.7265625" style="14" customWidth="1"/>
    <col min="15650" max="15650" width="30.81640625" style="14" customWidth="1"/>
    <col min="15651" max="15874" width="14.81640625" style="14"/>
    <col min="15875" max="15875" width="4.54296875" style="14" customWidth="1"/>
    <col min="15876" max="15877" width="4.7265625" style="14" customWidth="1"/>
    <col min="15878" max="15878" width="66.81640625" style="14" bestFit="1" customWidth="1"/>
    <col min="15879" max="15879" width="8.54296875" style="14" customWidth="1"/>
    <col min="15880" max="15889" width="10.26953125" style="14" customWidth="1"/>
    <col min="15890" max="15904" width="10.453125" style="14" customWidth="1"/>
    <col min="15905" max="15905" width="2.7265625" style="14" customWidth="1"/>
    <col min="15906" max="15906" width="30.81640625" style="14" customWidth="1"/>
    <col min="15907" max="16130" width="14.81640625" style="14"/>
    <col min="16131" max="16131" width="4.54296875" style="14" customWidth="1"/>
    <col min="16132" max="16133" width="4.7265625" style="14" customWidth="1"/>
    <col min="16134" max="16134" width="66.81640625" style="14" bestFit="1" customWidth="1"/>
    <col min="16135" max="16135" width="8.54296875" style="14" customWidth="1"/>
    <col min="16136" max="16145" width="10.26953125" style="14" customWidth="1"/>
    <col min="16146" max="16160" width="10.453125" style="14" customWidth="1"/>
    <col min="16161" max="16161" width="2.7265625" style="14" customWidth="1"/>
    <col min="16162" max="16162" width="30.81640625" style="14" customWidth="1"/>
    <col min="16163" max="16384" width="14.81640625" style="14"/>
  </cols>
  <sheetData>
    <row r="1" spans="1:34" ht="13">
      <c r="A1" s="62" t="s">
        <v>349</v>
      </c>
      <c r="B1" s="13"/>
      <c r="C1" s="12"/>
      <c r="D1" s="12" t="s">
        <v>333</v>
      </c>
      <c r="E1" s="12">
        <v>1990</v>
      </c>
      <c r="F1" s="12">
        <f>E1+1</f>
        <v>1991</v>
      </c>
      <c r="G1" s="12">
        <f t="shared" ref="G1:AG1" si="0">F1+1</f>
        <v>1992</v>
      </c>
      <c r="H1" s="12">
        <f t="shared" si="0"/>
        <v>1993</v>
      </c>
      <c r="I1" s="12">
        <f t="shared" si="0"/>
        <v>1994</v>
      </c>
      <c r="J1" s="12">
        <f t="shared" si="0"/>
        <v>1995</v>
      </c>
      <c r="K1" s="12">
        <f t="shared" si="0"/>
        <v>1996</v>
      </c>
      <c r="L1" s="12">
        <f t="shared" si="0"/>
        <v>1997</v>
      </c>
      <c r="M1" s="12">
        <f t="shared" si="0"/>
        <v>1998</v>
      </c>
      <c r="N1" s="12">
        <f t="shared" si="0"/>
        <v>1999</v>
      </c>
      <c r="O1" s="12">
        <f t="shared" si="0"/>
        <v>2000</v>
      </c>
      <c r="P1" s="12">
        <f t="shared" si="0"/>
        <v>2001</v>
      </c>
      <c r="Q1" s="12">
        <f t="shared" si="0"/>
        <v>2002</v>
      </c>
      <c r="R1" s="12">
        <f t="shared" si="0"/>
        <v>2003</v>
      </c>
      <c r="S1" s="12">
        <f t="shared" si="0"/>
        <v>2004</v>
      </c>
      <c r="T1" s="12">
        <f t="shared" si="0"/>
        <v>2005</v>
      </c>
      <c r="U1" s="12">
        <f t="shared" si="0"/>
        <v>2006</v>
      </c>
      <c r="V1" s="12">
        <f t="shared" si="0"/>
        <v>2007</v>
      </c>
      <c r="W1" s="12">
        <f t="shared" si="0"/>
        <v>2008</v>
      </c>
      <c r="X1" s="12">
        <f t="shared" si="0"/>
        <v>2009</v>
      </c>
      <c r="Y1" s="12">
        <f t="shared" si="0"/>
        <v>2010</v>
      </c>
      <c r="Z1" s="12">
        <f t="shared" si="0"/>
        <v>2011</v>
      </c>
      <c r="AA1" s="12">
        <f t="shared" si="0"/>
        <v>2012</v>
      </c>
      <c r="AB1" s="12">
        <f t="shared" si="0"/>
        <v>2013</v>
      </c>
      <c r="AC1" s="12">
        <f t="shared" si="0"/>
        <v>2014</v>
      </c>
      <c r="AD1" s="12">
        <f t="shared" si="0"/>
        <v>2015</v>
      </c>
      <c r="AE1" s="12">
        <f t="shared" si="0"/>
        <v>2016</v>
      </c>
      <c r="AF1" s="12">
        <f t="shared" si="0"/>
        <v>2017</v>
      </c>
      <c r="AG1" s="12">
        <f t="shared" si="0"/>
        <v>2018</v>
      </c>
      <c r="AH1" s="12" t="s">
        <v>334</v>
      </c>
    </row>
    <row r="2" spans="1:34">
      <c r="A2" s="12"/>
      <c r="B2" s="13"/>
      <c r="C2" s="12"/>
      <c r="D2" s="15" t="s">
        <v>207</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c r="A3" s="16"/>
      <c r="B3" s="17"/>
      <c r="C3" s="17" t="s">
        <v>335</v>
      </c>
      <c r="D3" s="16"/>
      <c r="E3" s="56">
        <f>SUM([2]TimeSeries!$M$6808,[2]TimeSeries!$M$6809)</f>
        <v>0</v>
      </c>
      <c r="F3" s="56">
        <f>SUM([2]TimeSeries!$N$6808,[2]TimeSeries!$N$6809)</f>
        <v>0</v>
      </c>
      <c r="G3" s="56">
        <f>SUM([2]TimeSeries!$O$6808,[2]TimeSeries!$O$6809)</f>
        <v>0</v>
      </c>
      <c r="H3" s="56">
        <f>SUM([2]TimeSeries!$P$6808,[2]TimeSeries!$P$6809)</f>
        <v>0</v>
      </c>
      <c r="I3" s="56">
        <f>SUM([2]TimeSeries!$Q$6808,[2]TimeSeries!$Q$6809)</f>
        <v>0</v>
      </c>
      <c r="J3" s="56">
        <f>SUM([2]TimeSeries!$R$6808,[2]TimeSeries!$R$6809)</f>
        <v>0</v>
      </c>
      <c r="K3" s="56">
        <f>SUM([2]TimeSeries!$S$6808,[2]TimeSeries!$S$6809)</f>
        <v>0</v>
      </c>
      <c r="L3" s="56">
        <f>SUM([2]TimeSeries!$T$6808,[2]TimeSeries!$T$6809)</f>
        <v>0</v>
      </c>
      <c r="M3" s="56">
        <f>SUM([2]TimeSeries!$U$6808,[2]TimeSeries!$U$6809)</f>
        <v>0</v>
      </c>
      <c r="N3" s="56">
        <f>SUM([2]TimeSeries!$V$6808,[2]TimeSeries!$V$6809)</f>
        <v>0</v>
      </c>
      <c r="O3" s="56">
        <f>SUM([2]TimeSeries!$W$6808,[2]TimeSeries!$W$6809)</f>
        <v>0</v>
      </c>
      <c r="P3" s="56">
        <f>SUM([2]TimeSeries!$X$6808,[2]TimeSeries!$X$6809)</f>
        <v>0</v>
      </c>
      <c r="Q3" s="56">
        <f>SUM([2]TimeSeries!$Y$6808,[2]TimeSeries!$Y$6809)</f>
        <v>0</v>
      </c>
      <c r="R3" s="56">
        <f>SUM([2]TimeSeries!$Z$6808,[2]TimeSeries!$Z$6809)</f>
        <v>0</v>
      </c>
      <c r="S3" s="56">
        <f>SUM([2]TimeSeries!$AA$6808,[2]TimeSeries!$AA$6809)</f>
        <v>0</v>
      </c>
      <c r="T3" s="56">
        <f>SUM([2]TimeSeries!$AB$6808,[2]TimeSeries!$AB$6809)</f>
        <v>0</v>
      </c>
      <c r="U3" s="56">
        <f>SUM([2]TimeSeries!$AC$6808,[2]TimeSeries!$AC$6809)</f>
        <v>0</v>
      </c>
      <c r="V3" s="56">
        <f>SUM([2]TimeSeries!$AD$6808,[2]TimeSeries!$AD$6809)</f>
        <v>0</v>
      </c>
      <c r="W3" s="56">
        <f>SUM([2]TimeSeries!$AE$6808,[2]TimeSeries!$AE$6809)</f>
        <v>0</v>
      </c>
      <c r="X3" s="56">
        <f>SUM([2]TimeSeries!$AF$6808,[2]TimeSeries!$AF$6809)</f>
        <v>0</v>
      </c>
      <c r="Y3" s="56">
        <f>SUM([2]TimeSeries!$AG$6808,[2]TimeSeries!$AG$6809)</f>
        <v>0</v>
      </c>
      <c r="Z3" s="56">
        <f>SUM([2]TimeSeries!$AH$6808,[2]TimeSeries!$AH$6809)</f>
        <v>0</v>
      </c>
      <c r="AA3" s="56">
        <f>SUM([2]TimeSeries!$AI$6808,[2]TimeSeries!$AI$6809)</f>
        <v>0</v>
      </c>
      <c r="AB3" s="56">
        <f>SUM([2]TimeSeries!$AJ$6808,[2]TimeSeries!$AJ$6809)</f>
        <v>0</v>
      </c>
      <c r="AC3" s="56">
        <f>SUM([2]TimeSeries!$AK$6808,[2]TimeSeries!$AK$6809)</f>
        <v>0</v>
      </c>
      <c r="AD3" s="56">
        <f>SUM([2]TimeSeries!$AL$6808,[2]TimeSeries!$AL$6809)</f>
        <v>0</v>
      </c>
      <c r="AE3" s="56">
        <f>SUM([2]TimeSeries!$AM$6808,[2]TimeSeries!$AM$6809)</f>
        <v>6.9494878684654303E-5</v>
      </c>
      <c r="AF3" s="56">
        <f>SUM([2]TimeSeries!$AN$6808,[2]TimeSeries!$AN$6809)</f>
        <v>3.5484100038017289E-4</v>
      </c>
      <c r="AG3" s="56">
        <f>SUM([2]TimeSeries!$AO$6808,[2]TimeSeries!$AO$6809)</f>
        <v>5.5699194283200005E-5</v>
      </c>
      <c r="AH3" s="17"/>
    </row>
    <row r="4" spans="1:34">
      <c r="A4" s="18">
        <v>1</v>
      </c>
      <c r="C4" s="71" t="s">
        <v>211</v>
      </c>
      <c r="D4" s="19"/>
      <c r="E4" s="57">
        <f>SUM([2]TimeSeries!$M$88,[2]TimeSeries!$M$89,[2]TimeSeries!$M$664,[2]TimeSeries!$M$665,[2]TimeSeries!$M$1432,[2]TimeSeries!$M$1433,[2]TimeSeries!$M$1528,[2]TimeSeries!$M$1529)</f>
        <v>0</v>
      </c>
      <c r="F4" s="57">
        <f>SUM([2]TimeSeries!$N$88,[2]TimeSeries!$N$89,[2]TimeSeries!$N$664,[2]TimeSeries!$N$665,[2]TimeSeries!$N$1432,[2]TimeSeries!$N$1433,[2]TimeSeries!$N$1528,[2]TimeSeries!$N$1529)</f>
        <v>0</v>
      </c>
      <c r="G4" s="57">
        <f>SUM([2]TimeSeries!$O$88,[2]TimeSeries!$O$89,[2]TimeSeries!$O$664,[2]TimeSeries!$O$665,[2]TimeSeries!$O$1432,[2]TimeSeries!$O$1433,[2]TimeSeries!$O$1528,[2]TimeSeries!$O$1529)</f>
        <v>0</v>
      </c>
      <c r="H4" s="57">
        <f>SUM([2]TimeSeries!$P$88,[2]TimeSeries!$P$89,[2]TimeSeries!$P$664,[2]TimeSeries!$P$665,[2]TimeSeries!$P$1432,[2]TimeSeries!$P$1433,[2]TimeSeries!$P$1528,[2]TimeSeries!$P$1529)</f>
        <v>0</v>
      </c>
      <c r="I4" s="57">
        <f>SUM([2]TimeSeries!$Q$88,[2]TimeSeries!$Q$89,[2]TimeSeries!$Q$664,[2]TimeSeries!$Q$665,[2]TimeSeries!$Q$1432,[2]TimeSeries!$Q$1433,[2]TimeSeries!$Q$1528,[2]TimeSeries!$Q$1529)</f>
        <v>0</v>
      </c>
      <c r="J4" s="57">
        <f>SUM([2]TimeSeries!$R$88,[2]TimeSeries!$R$89,[2]TimeSeries!$R$664,[2]TimeSeries!$R$665,[2]TimeSeries!$R$1432,[2]TimeSeries!$R$1433,[2]TimeSeries!$R$1528,[2]TimeSeries!$R$1529)</f>
        <v>0</v>
      </c>
      <c r="K4" s="57">
        <f>SUM([2]TimeSeries!$S$88,[2]TimeSeries!$S$89,[2]TimeSeries!$S$664,[2]TimeSeries!$S$665,[2]TimeSeries!$S$1432,[2]TimeSeries!$S$1433,[2]TimeSeries!$S$1528,[2]TimeSeries!$S$1529)</f>
        <v>0</v>
      </c>
      <c r="L4" s="57">
        <f>SUM([2]TimeSeries!$T$88,[2]TimeSeries!$T$89,[2]TimeSeries!$T$664,[2]TimeSeries!$T$665,[2]TimeSeries!$T$1432,[2]TimeSeries!$T$1433,[2]TimeSeries!$T$1528,[2]TimeSeries!$T$1529)</f>
        <v>0</v>
      </c>
      <c r="M4" s="57">
        <f>SUM([2]TimeSeries!$U$88,[2]TimeSeries!$U$89,[2]TimeSeries!$U$664,[2]TimeSeries!$U$665,[2]TimeSeries!$U$1432,[2]TimeSeries!$U$1433,[2]TimeSeries!$U$1528,[2]TimeSeries!$U$1529)</f>
        <v>0</v>
      </c>
      <c r="N4" s="57">
        <f>SUM([2]TimeSeries!$V$88,[2]TimeSeries!$V$89,[2]TimeSeries!$V$664,[2]TimeSeries!$V$665,[2]TimeSeries!$V$1432,[2]TimeSeries!$V$1433,[2]TimeSeries!$V$1528,[2]TimeSeries!$V$1529)</f>
        <v>0</v>
      </c>
      <c r="O4" s="57">
        <f>SUM([2]TimeSeries!$W$88,[2]TimeSeries!$W$89,[2]TimeSeries!$W$664,[2]TimeSeries!$W$665,[2]TimeSeries!$W$1432,[2]TimeSeries!$W$1433,[2]TimeSeries!$W$1528,[2]TimeSeries!$W$1529)</f>
        <v>0</v>
      </c>
      <c r="P4" s="57">
        <f>SUM([2]TimeSeries!$X$88,[2]TimeSeries!$X$89,[2]TimeSeries!$X$664,[2]TimeSeries!$X$665,[2]TimeSeries!$X$1432,[2]TimeSeries!$X$1433,[2]TimeSeries!$X$1528,[2]TimeSeries!$X$1529)</f>
        <v>0</v>
      </c>
      <c r="Q4" s="57">
        <f>SUM([2]TimeSeries!$Y$88,[2]TimeSeries!$Y$89,[2]TimeSeries!$Y$664,[2]TimeSeries!$Y$665,[2]TimeSeries!$Y$1432,[2]TimeSeries!$Y$1433,[2]TimeSeries!$Y$1528,[2]TimeSeries!$Y$1529)</f>
        <v>0</v>
      </c>
      <c r="R4" s="57">
        <f>SUM([2]TimeSeries!$Z$88,[2]TimeSeries!$Z$89,[2]TimeSeries!$Z$664,[2]TimeSeries!$Z$665,[2]TimeSeries!$Z$1432,[2]TimeSeries!$Z$1433,[2]TimeSeries!$Z$1528,[2]TimeSeries!$Z$1529)</f>
        <v>0</v>
      </c>
      <c r="S4" s="57">
        <f>SUM([2]TimeSeries!$AA$88,[2]TimeSeries!$AA$89,[2]TimeSeries!$AA$664,[2]TimeSeries!$AA$665,[2]TimeSeries!$AA$1432,[2]TimeSeries!$AA$1433,[2]TimeSeries!$AA$1528,[2]TimeSeries!$AA$1529)</f>
        <v>0</v>
      </c>
      <c r="T4" s="57">
        <f>SUM([2]TimeSeries!$AB$88,[2]TimeSeries!$AB$89,[2]TimeSeries!$AB$664,[2]TimeSeries!$AB$665,[2]TimeSeries!$AB$1432,[2]TimeSeries!$AB$1433,[2]TimeSeries!$AB$1528,[2]TimeSeries!$AB$1529)</f>
        <v>0</v>
      </c>
      <c r="U4" s="57">
        <f>SUM([2]TimeSeries!$AC$88,[2]TimeSeries!$AC$89,[2]TimeSeries!$AC$664,[2]TimeSeries!$AC$665,[2]TimeSeries!$AC$1432,[2]TimeSeries!$AC$1433,[2]TimeSeries!$AC$1528,[2]TimeSeries!$AC$1529)</f>
        <v>0</v>
      </c>
      <c r="V4" s="57">
        <f>SUM([2]TimeSeries!$AD$88,[2]TimeSeries!$AD$89,[2]TimeSeries!$AD$664,[2]TimeSeries!$AD$665,[2]TimeSeries!$AD$1432,[2]TimeSeries!$AD$1433,[2]TimeSeries!$AD$1528,[2]TimeSeries!$AD$1529)</f>
        <v>0</v>
      </c>
      <c r="W4" s="57">
        <f>SUM([2]TimeSeries!$AE$88,[2]TimeSeries!$AE$89,[2]TimeSeries!$AE$664,[2]TimeSeries!$AE$665,[2]TimeSeries!$AE$1432,[2]TimeSeries!$AE$1433,[2]TimeSeries!$AE$1528,[2]TimeSeries!$AE$1529)</f>
        <v>0</v>
      </c>
      <c r="X4" s="57">
        <f>SUM([2]TimeSeries!$AF$88,[2]TimeSeries!$AF$89,[2]TimeSeries!$AF$664,[2]TimeSeries!$AF$665,[2]TimeSeries!$AF$1432,[2]TimeSeries!$AF$1433,[2]TimeSeries!$AF$1528,[2]TimeSeries!$AF$1529)</f>
        <v>0</v>
      </c>
      <c r="Y4" s="57">
        <f>SUM([2]TimeSeries!$AG$88,[2]TimeSeries!$AG$89,[2]TimeSeries!$AG$664,[2]TimeSeries!$AG$665,[2]TimeSeries!$AG$1432,[2]TimeSeries!$AG$1433,[2]TimeSeries!$AG$1528,[2]TimeSeries!$AG$1529)</f>
        <v>0</v>
      </c>
      <c r="Z4" s="57">
        <f>SUM([2]TimeSeries!$AH$88,[2]TimeSeries!$AH$89,[2]TimeSeries!$AH$664,[2]TimeSeries!$AH$665,[2]TimeSeries!$AH$1432,[2]TimeSeries!$AH$1433,[2]TimeSeries!$AH$1528,[2]TimeSeries!$AH$1529)</f>
        <v>0</v>
      </c>
      <c r="AA4" s="57">
        <f>SUM([2]TimeSeries!$AI$88,[2]TimeSeries!$AI$89,[2]TimeSeries!$AI$664,[2]TimeSeries!$AI$665,[2]TimeSeries!$AI$1432,[2]TimeSeries!$AI$1433,[2]TimeSeries!$AI$1528,[2]TimeSeries!$AI$1529)</f>
        <v>0</v>
      </c>
      <c r="AB4" s="57">
        <f>SUM([2]TimeSeries!$AJ$88,[2]TimeSeries!$AJ$89,[2]TimeSeries!$AJ$664,[2]TimeSeries!$AJ$665,[2]TimeSeries!$AJ$1432,[2]TimeSeries!$AJ$1433,[2]TimeSeries!$AJ$1528,[2]TimeSeries!$AJ$1529)</f>
        <v>0</v>
      </c>
      <c r="AC4" s="57">
        <f>SUM([2]TimeSeries!$AK$88,[2]TimeSeries!$AK$89,[2]TimeSeries!$AK$664,[2]TimeSeries!$AK$665,[2]TimeSeries!$AK$1432,[2]TimeSeries!$AK$1433,[2]TimeSeries!$AK$1528,[2]TimeSeries!$AK$1529)</f>
        <v>0</v>
      </c>
      <c r="AD4" s="57">
        <f>SUM([2]TimeSeries!$AL$88,[2]TimeSeries!$AL$89,[2]TimeSeries!$AL$664,[2]TimeSeries!$AL$665,[2]TimeSeries!$AL$1432,[2]TimeSeries!$AL$1433,[2]TimeSeries!$AL$1528,[2]TimeSeries!$AL$1529)</f>
        <v>0</v>
      </c>
      <c r="AE4" s="57">
        <f>SUM([2]TimeSeries!$AM$88,[2]TimeSeries!$AM$89,[2]TimeSeries!$AM$664,[2]TimeSeries!$AM$665,[2]TimeSeries!$AM$1432,[2]TimeSeries!$AM$1433,[2]TimeSeries!$AM$1528,[2]TimeSeries!$AM$1529)</f>
        <v>0</v>
      </c>
      <c r="AF4" s="57">
        <f>SUM([2]TimeSeries!$AN$88,[2]TimeSeries!$AN$89,[2]TimeSeries!$AN$664,[2]TimeSeries!$AN$665,[2]TimeSeries!$AN$1432,[2]TimeSeries!$AN$1433,[2]TimeSeries!$AN$1528,[2]TimeSeries!$AN$1529)</f>
        <v>0</v>
      </c>
      <c r="AG4" s="57">
        <f>SUM([2]TimeSeries!$AO$88,[2]TimeSeries!$AO$89,[2]TimeSeries!$AO$664,[2]TimeSeries!$AO$665,[2]TimeSeries!$AO$1432,[2]TimeSeries!$AO$1433,[2]TimeSeries!$AO$1528,[2]TimeSeries!$AO$1529)</f>
        <v>0</v>
      </c>
      <c r="AH4" s="20"/>
    </row>
    <row r="5" spans="1:34">
      <c r="A5" s="18">
        <v>2</v>
      </c>
      <c r="C5" s="71" t="s">
        <v>213</v>
      </c>
      <c r="D5" s="19"/>
      <c r="E5" s="57">
        <f>SUM([2]TimeSeries!$M$1624,[2]TimeSeries!$M$1625,[2]TimeSeries!$M$1720,[2]TimeSeries!$M$1721,[2]TimeSeries!$M$2296,[2]TimeSeries!$M$2297)</f>
        <v>0</v>
      </c>
      <c r="F5" s="57">
        <f>SUM([2]TimeSeries!$N$1624,[2]TimeSeries!$N$1625,[2]TimeSeries!$N$1720,[2]TimeSeries!$N$1721,[2]TimeSeries!$N$2296,[2]TimeSeries!$N$2297)</f>
        <v>0</v>
      </c>
      <c r="G5" s="57">
        <f>SUM([2]TimeSeries!$O$1624,[2]TimeSeries!$O$1625,[2]TimeSeries!$O$1720,[2]TimeSeries!$O$1721,[2]TimeSeries!$O$2296,[2]TimeSeries!$O$2297)</f>
        <v>0</v>
      </c>
      <c r="H5" s="57">
        <f>SUM([2]TimeSeries!$P$1624,[2]TimeSeries!$P$1625,[2]TimeSeries!$P$1720,[2]TimeSeries!$P$1721,[2]TimeSeries!$P$2296,[2]TimeSeries!$P$2297)</f>
        <v>0</v>
      </c>
      <c r="I5" s="57">
        <f>SUM([2]TimeSeries!$Q$1624,[2]TimeSeries!$Q$1625,[2]TimeSeries!$Q$1720,[2]TimeSeries!$Q$1721,[2]TimeSeries!$Q$2296,[2]TimeSeries!$Q$2297)</f>
        <v>0</v>
      </c>
      <c r="J5" s="57">
        <f>SUM([2]TimeSeries!$R$1624,[2]TimeSeries!$R$1625,[2]TimeSeries!$R$1720,[2]TimeSeries!$R$1721,[2]TimeSeries!$R$2296,[2]TimeSeries!$R$2297)</f>
        <v>0</v>
      </c>
      <c r="K5" s="57">
        <f>SUM([2]TimeSeries!$S$1624,[2]TimeSeries!$S$1625,[2]TimeSeries!$S$1720,[2]TimeSeries!$S$1721,[2]TimeSeries!$S$2296,[2]TimeSeries!$S$2297)</f>
        <v>0</v>
      </c>
      <c r="L5" s="57">
        <f>SUM([2]TimeSeries!$T$1624,[2]TimeSeries!$T$1625,[2]TimeSeries!$T$1720,[2]TimeSeries!$T$1721,[2]TimeSeries!$T$2296,[2]TimeSeries!$T$2297)</f>
        <v>0</v>
      </c>
      <c r="M5" s="57">
        <f>SUM([2]TimeSeries!$U$1624,[2]TimeSeries!$U$1625,[2]TimeSeries!$U$1720,[2]TimeSeries!$U$1721,[2]TimeSeries!$U$2296,[2]TimeSeries!$U$2297)</f>
        <v>0</v>
      </c>
      <c r="N5" s="57">
        <f>SUM([2]TimeSeries!$V$1624,[2]TimeSeries!$V$1625,[2]TimeSeries!$V$1720,[2]TimeSeries!$V$1721,[2]TimeSeries!$V$2296,[2]TimeSeries!$V$2297)</f>
        <v>0</v>
      </c>
      <c r="O5" s="57">
        <f>SUM([2]TimeSeries!$W$1624,[2]TimeSeries!$W$1625,[2]TimeSeries!$W$1720,[2]TimeSeries!$W$1721,[2]TimeSeries!$W$2296,[2]TimeSeries!$W$2297)</f>
        <v>0</v>
      </c>
      <c r="P5" s="57">
        <f>SUM([2]TimeSeries!$X$1624,[2]TimeSeries!$X$1625,[2]TimeSeries!$X$1720,[2]TimeSeries!$X$1721,[2]TimeSeries!$X$2296,[2]TimeSeries!$X$2297)</f>
        <v>0</v>
      </c>
      <c r="Q5" s="57">
        <f>SUM([2]TimeSeries!$Y$1624,[2]TimeSeries!$Y$1625,[2]TimeSeries!$Y$1720,[2]TimeSeries!$Y$1721,[2]TimeSeries!$Y$2296,[2]TimeSeries!$Y$2297)</f>
        <v>0</v>
      </c>
      <c r="R5" s="57">
        <f>SUM([2]TimeSeries!$Z$1624,[2]TimeSeries!$Z$1625,[2]TimeSeries!$Z$1720,[2]TimeSeries!$Z$1721,[2]TimeSeries!$Z$2296,[2]TimeSeries!$Z$2297)</f>
        <v>0</v>
      </c>
      <c r="S5" s="57">
        <f>SUM([2]TimeSeries!$AA$1624,[2]TimeSeries!$AA$1625,[2]TimeSeries!$AA$1720,[2]TimeSeries!$AA$1721,[2]TimeSeries!$AA$2296,[2]TimeSeries!$AA$2297)</f>
        <v>0</v>
      </c>
      <c r="T5" s="57">
        <f>SUM([2]TimeSeries!$AB$1624,[2]TimeSeries!$AB$1625,[2]TimeSeries!$AB$1720,[2]TimeSeries!$AB$1721,[2]TimeSeries!$AB$2296,[2]TimeSeries!$AB$2297)</f>
        <v>0</v>
      </c>
      <c r="U5" s="57">
        <f>SUM([2]TimeSeries!$AC$1624,[2]TimeSeries!$AC$1625,[2]TimeSeries!$AC$1720,[2]TimeSeries!$AC$1721,[2]TimeSeries!$AC$2296,[2]TimeSeries!$AC$2297)</f>
        <v>0</v>
      </c>
      <c r="V5" s="57">
        <f>SUM([2]TimeSeries!$AD$1624,[2]TimeSeries!$AD$1625,[2]TimeSeries!$AD$1720,[2]TimeSeries!$AD$1721,[2]TimeSeries!$AD$2296,[2]TimeSeries!$AD$2297)</f>
        <v>0</v>
      </c>
      <c r="W5" s="57">
        <f>SUM([2]TimeSeries!$AE$1624,[2]TimeSeries!$AE$1625,[2]TimeSeries!$AE$1720,[2]TimeSeries!$AE$1721,[2]TimeSeries!$AE$2296,[2]TimeSeries!$AE$2297)</f>
        <v>0</v>
      </c>
      <c r="X5" s="57">
        <f>SUM([2]TimeSeries!$AF$1624,[2]TimeSeries!$AF$1625,[2]TimeSeries!$AF$1720,[2]TimeSeries!$AF$1721,[2]TimeSeries!$AF$2296,[2]TimeSeries!$AF$2297)</f>
        <v>0</v>
      </c>
      <c r="Y5" s="57">
        <f>SUM([2]TimeSeries!$AG$1624,[2]TimeSeries!$AG$1625,[2]TimeSeries!$AG$1720,[2]TimeSeries!$AG$1721,[2]TimeSeries!$AG$2296,[2]TimeSeries!$AG$2297)</f>
        <v>0</v>
      </c>
      <c r="Z5" s="57">
        <f>SUM([2]TimeSeries!$AH$1624,[2]TimeSeries!$AH$1625,[2]TimeSeries!$AH$1720,[2]TimeSeries!$AH$1721,[2]TimeSeries!$AH$2296,[2]TimeSeries!$AH$2297)</f>
        <v>0</v>
      </c>
      <c r="AA5" s="57">
        <f>SUM([2]TimeSeries!$AI$1624,[2]TimeSeries!$AI$1625,[2]TimeSeries!$AI$1720,[2]TimeSeries!$AI$1721,[2]TimeSeries!$AI$2296,[2]TimeSeries!$AI$2297)</f>
        <v>0</v>
      </c>
      <c r="AB5" s="57">
        <f>SUM([2]TimeSeries!$AJ$1624,[2]TimeSeries!$AJ$1625,[2]TimeSeries!$AJ$1720,[2]TimeSeries!$AJ$1721,[2]TimeSeries!$AJ$2296,[2]TimeSeries!$AJ$2297)</f>
        <v>0</v>
      </c>
      <c r="AC5" s="57">
        <f>SUM([2]TimeSeries!$AK$1624,[2]TimeSeries!$AK$1625,[2]TimeSeries!$AK$1720,[2]TimeSeries!$AK$1721,[2]TimeSeries!$AK$2296,[2]TimeSeries!$AK$2297)</f>
        <v>0</v>
      </c>
      <c r="AD5" s="57">
        <f>SUM([2]TimeSeries!$AL$1624,[2]TimeSeries!$AL$1625,[2]TimeSeries!$AL$1720,[2]TimeSeries!$AL$1721,[2]TimeSeries!$AL$2296,[2]TimeSeries!$AL$2297)</f>
        <v>0</v>
      </c>
      <c r="AE5" s="57">
        <f>SUM([2]TimeSeries!$AM$1624,[2]TimeSeries!$AM$1625,[2]TimeSeries!$AM$1720,[2]TimeSeries!$AM$1721,[2]TimeSeries!$AM$2296,[2]TimeSeries!$AM$2297)</f>
        <v>6.9494878684654303E-5</v>
      </c>
      <c r="AF5" s="57">
        <f>SUM([2]TimeSeries!$AN$1624,[2]TimeSeries!$AN$1625,[2]TimeSeries!$AN$1720,[2]TimeSeries!$AN$1721,[2]TimeSeries!$AN$2296,[2]TimeSeries!$AN$2297)</f>
        <v>3.5484100038017289E-4</v>
      </c>
      <c r="AG5" s="57">
        <f>SUM([2]TimeSeries!$AO$1624,[2]TimeSeries!$AO$1625,[2]TimeSeries!$AO$1720,[2]TimeSeries!$AO$1721,[2]TimeSeries!$AO$2296,[2]TimeSeries!$AO$2297)</f>
        <v>5.5699194283200005E-5</v>
      </c>
      <c r="AH5" s="20"/>
    </row>
    <row r="6" spans="1:34">
      <c r="A6" s="18">
        <v>3</v>
      </c>
      <c r="C6" s="71" t="s">
        <v>215</v>
      </c>
      <c r="D6" s="19"/>
      <c r="E6" s="57">
        <f>SUM([2]TimeSeries!$M$4024,[2]TimeSeries!$M$4025)</f>
        <v>0</v>
      </c>
      <c r="F6" s="57">
        <f>SUM([2]TimeSeries!$N$4024,[2]TimeSeries!$N$4025)</f>
        <v>0</v>
      </c>
      <c r="G6" s="57">
        <f>SUM([2]TimeSeries!$O$4024,[2]TimeSeries!$O$4025)</f>
        <v>0</v>
      </c>
      <c r="H6" s="57">
        <f>SUM([2]TimeSeries!$P$4024,[2]TimeSeries!$P$4025)</f>
        <v>0</v>
      </c>
      <c r="I6" s="57">
        <f>SUM([2]TimeSeries!$Q$4024,[2]TimeSeries!$Q$4025)</f>
        <v>0</v>
      </c>
      <c r="J6" s="57">
        <f>SUM([2]TimeSeries!$R$4024,[2]TimeSeries!$R$4025)</f>
        <v>0</v>
      </c>
      <c r="K6" s="57">
        <f>SUM([2]TimeSeries!$S$4024,[2]TimeSeries!$S$4025)</f>
        <v>0</v>
      </c>
      <c r="L6" s="57">
        <f>SUM([2]TimeSeries!$T$4024,[2]TimeSeries!$T$4025)</f>
        <v>0</v>
      </c>
      <c r="M6" s="57">
        <f>SUM([2]TimeSeries!$U$4024,[2]TimeSeries!$U$4025)</f>
        <v>0</v>
      </c>
      <c r="N6" s="57">
        <f>SUM([2]TimeSeries!$V$4024,[2]TimeSeries!$V$4025)</f>
        <v>0</v>
      </c>
      <c r="O6" s="57">
        <f>SUM([2]TimeSeries!$W$4024,[2]TimeSeries!$W$4025)</f>
        <v>0</v>
      </c>
      <c r="P6" s="57">
        <f>SUM([2]TimeSeries!$X$4024,[2]TimeSeries!$X$4025)</f>
        <v>0</v>
      </c>
      <c r="Q6" s="57">
        <f>SUM([2]TimeSeries!$Y$4024,[2]TimeSeries!$Y$4025)</f>
        <v>0</v>
      </c>
      <c r="R6" s="57">
        <f>SUM([2]TimeSeries!$Z$4024,[2]TimeSeries!$Z$4025)</f>
        <v>0</v>
      </c>
      <c r="S6" s="57">
        <f>SUM([2]TimeSeries!$AA$4024,[2]TimeSeries!$AA$4025)</f>
        <v>0</v>
      </c>
      <c r="T6" s="57">
        <f>SUM([2]TimeSeries!$AB$4024,[2]TimeSeries!$AB$4025)</f>
        <v>0</v>
      </c>
      <c r="U6" s="57">
        <f>SUM([2]TimeSeries!$AC$4024,[2]TimeSeries!$AC$4025)</f>
        <v>0</v>
      </c>
      <c r="V6" s="57">
        <f>SUM([2]TimeSeries!$AD$4024,[2]TimeSeries!$AD$4025)</f>
        <v>0</v>
      </c>
      <c r="W6" s="57">
        <f>SUM([2]TimeSeries!$AE$4024,[2]TimeSeries!$AE$4025)</f>
        <v>0</v>
      </c>
      <c r="X6" s="57">
        <f>SUM([2]TimeSeries!$AF$4024,[2]TimeSeries!$AF$4025)</f>
        <v>0</v>
      </c>
      <c r="Y6" s="57">
        <f>SUM([2]TimeSeries!$AG$4024,[2]TimeSeries!$AG$4025)</f>
        <v>0</v>
      </c>
      <c r="Z6" s="57">
        <f>SUM([2]TimeSeries!$AH$4024,[2]TimeSeries!$AH$4025)</f>
        <v>0</v>
      </c>
      <c r="AA6" s="57">
        <f>SUM([2]TimeSeries!$AI$4024,[2]TimeSeries!$AI$4025)</f>
        <v>0</v>
      </c>
      <c r="AB6" s="57">
        <f>SUM([2]TimeSeries!$AJ$4024,[2]TimeSeries!$AJ$4025)</f>
        <v>0</v>
      </c>
      <c r="AC6" s="57">
        <f>SUM([2]TimeSeries!$AK$4024,[2]TimeSeries!$AK$4025)</f>
        <v>0</v>
      </c>
      <c r="AD6" s="57">
        <f>SUM([2]TimeSeries!$AL$4024,[2]TimeSeries!$AL$4025)</f>
        <v>0</v>
      </c>
      <c r="AE6" s="57">
        <f>SUM([2]TimeSeries!$AM$4024,[2]TimeSeries!$AM$4025)</f>
        <v>0</v>
      </c>
      <c r="AF6" s="57">
        <f>SUM([2]TimeSeries!$AN$4024,[2]TimeSeries!$AN$4025)</f>
        <v>0</v>
      </c>
      <c r="AG6" s="57">
        <f>SUM([2]TimeSeries!$AO$4024,[2]TimeSeries!$AO$4025)</f>
        <v>0</v>
      </c>
      <c r="AH6" s="20"/>
    </row>
    <row r="7" spans="1:34">
      <c r="A7" s="18">
        <v>4</v>
      </c>
      <c r="C7" s="71" t="s">
        <v>217</v>
      </c>
      <c r="D7" s="19"/>
      <c r="E7" s="57">
        <f>SUM([2]TimeSeries!$M$6904,[2]TimeSeries!$M$6905)</f>
        <v>0</v>
      </c>
      <c r="F7" s="57">
        <f>SUM([2]TimeSeries!$N$6904,[2]TimeSeries!$N$6905)</f>
        <v>0</v>
      </c>
      <c r="G7" s="57">
        <f>SUM([2]TimeSeries!$O$6904,[2]TimeSeries!$O$6905)</f>
        <v>0</v>
      </c>
      <c r="H7" s="57">
        <f>SUM([2]TimeSeries!$P$6904,[2]TimeSeries!$P$6905)</f>
        <v>0</v>
      </c>
      <c r="I7" s="57">
        <f>SUM([2]TimeSeries!$Q$6904,[2]TimeSeries!$Q$6905)</f>
        <v>0</v>
      </c>
      <c r="J7" s="57">
        <f>SUM([2]TimeSeries!$R$6904,[2]TimeSeries!$R$6905)</f>
        <v>0</v>
      </c>
      <c r="K7" s="57">
        <f>SUM([2]TimeSeries!$S$6904,[2]TimeSeries!$S$6905)</f>
        <v>0</v>
      </c>
      <c r="L7" s="57">
        <f>SUM([2]TimeSeries!$T$6904,[2]TimeSeries!$T$6905)</f>
        <v>0</v>
      </c>
      <c r="M7" s="57">
        <f>SUM([2]TimeSeries!$U$6904,[2]TimeSeries!$U$6905)</f>
        <v>0</v>
      </c>
      <c r="N7" s="57">
        <f>SUM([2]TimeSeries!$V$6904,[2]TimeSeries!$V$6905)</f>
        <v>0</v>
      </c>
      <c r="O7" s="57">
        <f>SUM([2]TimeSeries!$W$6904,[2]TimeSeries!$W$6905)</f>
        <v>0</v>
      </c>
      <c r="P7" s="57">
        <f>SUM([2]TimeSeries!$X$6904,[2]TimeSeries!$X$6905)</f>
        <v>0</v>
      </c>
      <c r="Q7" s="57">
        <f>SUM([2]TimeSeries!$Y$6904,[2]TimeSeries!$Y$6905)</f>
        <v>0</v>
      </c>
      <c r="R7" s="57">
        <f>SUM([2]TimeSeries!$Z$6904,[2]TimeSeries!$Z$6905)</f>
        <v>0</v>
      </c>
      <c r="S7" s="57">
        <f>SUM([2]TimeSeries!$AA$6904,[2]TimeSeries!$AA$6905)</f>
        <v>0</v>
      </c>
      <c r="T7" s="57">
        <f>SUM([2]TimeSeries!$AB$6904,[2]TimeSeries!$AB$6905)</f>
        <v>0</v>
      </c>
      <c r="U7" s="57">
        <f>SUM([2]TimeSeries!$AC$6904,[2]TimeSeries!$AC$6905)</f>
        <v>0</v>
      </c>
      <c r="V7" s="57">
        <f>SUM([2]TimeSeries!$AD$6904,[2]TimeSeries!$AD$6905)</f>
        <v>0</v>
      </c>
      <c r="W7" s="57">
        <f>SUM([2]TimeSeries!$AE$6904,[2]TimeSeries!$AE$6905)</f>
        <v>0</v>
      </c>
      <c r="X7" s="57">
        <f>SUM([2]TimeSeries!$AF$6904,[2]TimeSeries!$AF$6905)</f>
        <v>0</v>
      </c>
      <c r="Y7" s="57">
        <f>SUM([2]TimeSeries!$AG$6904,[2]TimeSeries!$AG$6905)</f>
        <v>0</v>
      </c>
      <c r="Z7" s="57">
        <f>SUM([2]TimeSeries!$AH$6904,[2]TimeSeries!$AH$6905)</f>
        <v>0</v>
      </c>
      <c r="AA7" s="57">
        <f>SUM([2]TimeSeries!$AI$6904,[2]TimeSeries!$AI$6905)</f>
        <v>0</v>
      </c>
      <c r="AB7" s="57">
        <f>SUM([2]TimeSeries!$AJ$6904,[2]TimeSeries!$AJ$6905)</f>
        <v>0</v>
      </c>
      <c r="AC7" s="57">
        <f>SUM([2]TimeSeries!$AK$6904,[2]TimeSeries!$AK$6905)</f>
        <v>0</v>
      </c>
      <c r="AD7" s="57">
        <f>SUM([2]TimeSeries!$AL$6904,[2]TimeSeries!$AL$6905)</f>
        <v>0</v>
      </c>
      <c r="AE7" s="57">
        <f>SUM([2]TimeSeries!$AM$6904,[2]TimeSeries!$AM$6905)</f>
        <v>0</v>
      </c>
      <c r="AF7" s="57">
        <f>SUM([2]TimeSeries!$AN$6904,[2]TimeSeries!$AN$6905)</f>
        <v>0</v>
      </c>
      <c r="AG7" s="57">
        <f>SUM([2]TimeSeries!$AO$6904,[2]TimeSeries!$AO$6905)</f>
        <v>0</v>
      </c>
      <c r="AH7" s="20"/>
    </row>
    <row r="8" spans="1:34">
      <c r="A8" s="18">
        <v>5</v>
      </c>
      <c r="C8" s="71" t="s">
        <v>219</v>
      </c>
      <c r="D8" s="19"/>
      <c r="E8" s="57">
        <f>SUM([2]TimeSeries!$M$6616,[2]TimeSeries!$M$6617)</f>
        <v>0</v>
      </c>
      <c r="F8" s="57">
        <f>SUM([2]TimeSeries!$N$6616,[2]TimeSeries!$N$6617)</f>
        <v>0</v>
      </c>
      <c r="G8" s="57">
        <f>SUM([2]TimeSeries!$O$6616,[2]TimeSeries!$O$6617)</f>
        <v>0</v>
      </c>
      <c r="H8" s="57">
        <f>SUM([2]TimeSeries!$P$6616,[2]TimeSeries!$P$6617)</f>
        <v>0</v>
      </c>
      <c r="I8" s="57">
        <f>SUM([2]TimeSeries!$Q$6616,[2]TimeSeries!$Q$6617)</f>
        <v>0</v>
      </c>
      <c r="J8" s="57">
        <f>SUM([2]TimeSeries!$R$6616,[2]TimeSeries!$R$6617)</f>
        <v>0</v>
      </c>
      <c r="K8" s="57">
        <f>SUM([2]TimeSeries!$S$6616,[2]TimeSeries!$S$6617)</f>
        <v>0</v>
      </c>
      <c r="L8" s="57">
        <f>SUM([2]TimeSeries!$T$6616,[2]TimeSeries!$T$6617)</f>
        <v>0</v>
      </c>
      <c r="M8" s="57">
        <f>SUM([2]TimeSeries!$U$6616,[2]TimeSeries!$U$6617)</f>
        <v>0</v>
      </c>
      <c r="N8" s="57">
        <f>SUM([2]TimeSeries!$V$6616,[2]TimeSeries!$V$6617)</f>
        <v>0</v>
      </c>
      <c r="O8" s="57">
        <f>SUM([2]TimeSeries!$W$6616,[2]TimeSeries!$W$6617)</f>
        <v>0</v>
      </c>
      <c r="P8" s="57">
        <f>SUM([2]TimeSeries!$X$6616,[2]TimeSeries!$X$6617)</f>
        <v>0</v>
      </c>
      <c r="Q8" s="57">
        <f>SUM([2]TimeSeries!$Y$6616,[2]TimeSeries!$Y$6617)</f>
        <v>0</v>
      </c>
      <c r="R8" s="57">
        <f>SUM([2]TimeSeries!$Z$6616,[2]TimeSeries!$Z$6617)</f>
        <v>0</v>
      </c>
      <c r="S8" s="57">
        <f>SUM([2]TimeSeries!$AA$6616,[2]TimeSeries!$AA$6617)</f>
        <v>0</v>
      </c>
      <c r="T8" s="57">
        <f>SUM([2]TimeSeries!$AB$6616,[2]TimeSeries!$AB$6617)</f>
        <v>0</v>
      </c>
      <c r="U8" s="57">
        <f>SUM([2]TimeSeries!$AC$6616,[2]TimeSeries!$AC$6617)</f>
        <v>0</v>
      </c>
      <c r="V8" s="57">
        <f>SUM([2]TimeSeries!$AD$6616,[2]TimeSeries!$AD$6617)</f>
        <v>0</v>
      </c>
      <c r="W8" s="57">
        <f>SUM([2]TimeSeries!$AE$6616,[2]TimeSeries!$AE$6617)</f>
        <v>0</v>
      </c>
      <c r="X8" s="57">
        <f>SUM([2]TimeSeries!$AF$6616,[2]TimeSeries!$AF$6617)</f>
        <v>0</v>
      </c>
      <c r="Y8" s="57">
        <f>SUM([2]TimeSeries!$AG$6616,[2]TimeSeries!$AG$6617)</f>
        <v>0</v>
      </c>
      <c r="Z8" s="57">
        <f>SUM([2]TimeSeries!$AH$6616,[2]TimeSeries!$AH$6617)</f>
        <v>0</v>
      </c>
      <c r="AA8" s="57">
        <f>SUM([2]TimeSeries!$AI$6616,[2]TimeSeries!$AI$6617)</f>
        <v>0</v>
      </c>
      <c r="AB8" s="57">
        <f>SUM([2]TimeSeries!$AJ$6616,[2]TimeSeries!$AJ$6617)</f>
        <v>0</v>
      </c>
      <c r="AC8" s="57">
        <f>SUM([2]TimeSeries!$AK$6616,[2]TimeSeries!$AK$6617)</f>
        <v>0</v>
      </c>
      <c r="AD8" s="57">
        <f>SUM([2]TimeSeries!$AL$6616,[2]TimeSeries!$AL$6617)</f>
        <v>0</v>
      </c>
      <c r="AE8" s="57">
        <f>SUM([2]TimeSeries!$AM$6616,[2]TimeSeries!$AM$6617)</f>
        <v>0</v>
      </c>
      <c r="AF8" s="57">
        <f>SUM([2]TimeSeries!$AN$6616,[2]TimeSeries!$AN$6617)</f>
        <v>0</v>
      </c>
      <c r="AG8" s="57">
        <f>SUM([2]TimeSeries!$AO$6616,[2]TimeSeries!$AO$6617)</f>
        <v>0</v>
      </c>
      <c r="AH8" s="20"/>
    </row>
    <row r="9" spans="1:34">
      <c r="A9" s="18">
        <v>6</v>
      </c>
      <c r="C9" s="71" t="s">
        <v>221</v>
      </c>
      <c r="D9" s="19"/>
      <c r="E9" s="57">
        <f>SUM([2]TimeSeries!$M$6712,[2]TimeSeries!$M$6713)</f>
        <v>0</v>
      </c>
      <c r="F9" s="57">
        <f>SUM([2]TimeSeries!$N$6712,[2]TimeSeries!$N$6713)</f>
        <v>0</v>
      </c>
      <c r="G9" s="57">
        <f>SUM([2]TimeSeries!$O$6712,[2]TimeSeries!$O$6713)</f>
        <v>0</v>
      </c>
      <c r="H9" s="57">
        <f>SUM([2]TimeSeries!$P$6712,[2]TimeSeries!$P$6713)</f>
        <v>0</v>
      </c>
      <c r="I9" s="57">
        <f>SUM([2]TimeSeries!$Q$6712,[2]TimeSeries!$Q$6713)</f>
        <v>0</v>
      </c>
      <c r="J9" s="57">
        <f>SUM([2]TimeSeries!$R$6712,[2]TimeSeries!$R$6713)</f>
        <v>0</v>
      </c>
      <c r="K9" s="57">
        <f>SUM([2]TimeSeries!$S$6712,[2]TimeSeries!$S$6713)</f>
        <v>0</v>
      </c>
      <c r="L9" s="57">
        <f>SUM([2]TimeSeries!$T$6712,[2]TimeSeries!$T$6713)</f>
        <v>0</v>
      </c>
      <c r="M9" s="57">
        <f>SUM([2]TimeSeries!$U$6712,[2]TimeSeries!$U$6713)</f>
        <v>0</v>
      </c>
      <c r="N9" s="57">
        <f>SUM([2]TimeSeries!$V$6712,[2]TimeSeries!$V$6713)</f>
        <v>0</v>
      </c>
      <c r="O9" s="57">
        <f>SUM([2]TimeSeries!$W$6712,[2]TimeSeries!$W$6713)</f>
        <v>0</v>
      </c>
      <c r="P9" s="57">
        <f>SUM([2]TimeSeries!$X$6712,[2]TimeSeries!$X$6713)</f>
        <v>0</v>
      </c>
      <c r="Q9" s="57">
        <f>SUM([2]TimeSeries!$Y$6712,[2]TimeSeries!$Y$6713)</f>
        <v>0</v>
      </c>
      <c r="R9" s="57">
        <f>SUM([2]TimeSeries!$Z$6712,[2]TimeSeries!$Z$6713)</f>
        <v>0</v>
      </c>
      <c r="S9" s="57">
        <f>SUM([2]TimeSeries!$AA$6712,[2]TimeSeries!$AA$6713)</f>
        <v>0</v>
      </c>
      <c r="T9" s="57">
        <f>SUM([2]TimeSeries!$AB$6712,[2]TimeSeries!$AB$6713)</f>
        <v>0</v>
      </c>
      <c r="U9" s="57">
        <f>SUM([2]TimeSeries!$AC$6712,[2]TimeSeries!$AC$6713)</f>
        <v>0</v>
      </c>
      <c r="V9" s="57">
        <f>SUM([2]TimeSeries!$AD$6712,[2]TimeSeries!$AD$6713)</f>
        <v>0</v>
      </c>
      <c r="W9" s="57">
        <f>SUM([2]TimeSeries!$AE$6712,[2]TimeSeries!$AE$6713)</f>
        <v>0</v>
      </c>
      <c r="X9" s="57">
        <f>SUM([2]TimeSeries!$AF$6712,[2]TimeSeries!$AF$6713)</f>
        <v>0</v>
      </c>
      <c r="Y9" s="57">
        <f>SUM([2]TimeSeries!$AG$6712,[2]TimeSeries!$AG$6713)</f>
        <v>0</v>
      </c>
      <c r="Z9" s="57">
        <f>SUM([2]TimeSeries!$AH$6712,[2]TimeSeries!$AH$6713)</f>
        <v>0</v>
      </c>
      <c r="AA9" s="57">
        <f>SUM([2]TimeSeries!$AI$6712,[2]TimeSeries!$AI$6713)</f>
        <v>0</v>
      </c>
      <c r="AB9" s="57">
        <f>SUM([2]TimeSeries!$AJ$6712,[2]TimeSeries!$AJ$6713)</f>
        <v>0</v>
      </c>
      <c r="AC9" s="57">
        <f>SUM([2]TimeSeries!$AK$6712,[2]TimeSeries!$AK$6713)</f>
        <v>0</v>
      </c>
      <c r="AD9" s="57">
        <f>SUM([2]TimeSeries!$AL$6712,[2]TimeSeries!$AL$6713)</f>
        <v>0</v>
      </c>
      <c r="AE9" s="57">
        <f>SUM([2]TimeSeries!$AM$6712,[2]TimeSeries!$AM$6713)</f>
        <v>0</v>
      </c>
      <c r="AF9" s="57">
        <f>SUM([2]TimeSeries!$AN$6712,[2]TimeSeries!$AN$6713)</f>
        <v>0</v>
      </c>
      <c r="AG9" s="57">
        <f>SUM([2]TimeSeries!$AO$6712,[2]TimeSeries!$AO$6713)</f>
        <v>0</v>
      </c>
      <c r="AH9" s="20"/>
    </row>
    <row r="10" spans="1:34">
      <c r="A10" s="18">
        <v>7</v>
      </c>
      <c r="C10" s="71" t="s">
        <v>223</v>
      </c>
      <c r="D10" s="19"/>
      <c r="E10" s="57">
        <f>E3-SUM(E4:E9)</f>
        <v>0</v>
      </c>
      <c r="F10" s="57">
        <f t="shared" ref="F10:AG10" si="1">F3-SUM(F4:F9)</f>
        <v>0</v>
      </c>
      <c r="G10" s="57">
        <f t="shared" si="1"/>
        <v>0</v>
      </c>
      <c r="H10" s="57">
        <f t="shared" si="1"/>
        <v>0</v>
      </c>
      <c r="I10" s="57">
        <f t="shared" si="1"/>
        <v>0</v>
      </c>
      <c r="J10" s="57">
        <f t="shared" si="1"/>
        <v>0</v>
      </c>
      <c r="K10" s="57">
        <f t="shared" si="1"/>
        <v>0</v>
      </c>
      <c r="L10" s="57">
        <f t="shared" si="1"/>
        <v>0</v>
      </c>
      <c r="M10" s="57">
        <f t="shared" si="1"/>
        <v>0</v>
      </c>
      <c r="N10" s="57">
        <f t="shared" si="1"/>
        <v>0</v>
      </c>
      <c r="O10" s="57">
        <f t="shared" si="1"/>
        <v>0</v>
      </c>
      <c r="P10" s="57">
        <f t="shared" si="1"/>
        <v>0</v>
      </c>
      <c r="Q10" s="57">
        <f t="shared" si="1"/>
        <v>0</v>
      </c>
      <c r="R10" s="57">
        <f t="shared" si="1"/>
        <v>0</v>
      </c>
      <c r="S10" s="57">
        <f t="shared" si="1"/>
        <v>0</v>
      </c>
      <c r="T10" s="57">
        <f t="shared" si="1"/>
        <v>0</v>
      </c>
      <c r="U10" s="57">
        <f t="shared" si="1"/>
        <v>0</v>
      </c>
      <c r="V10" s="57">
        <f t="shared" si="1"/>
        <v>0</v>
      </c>
      <c r="W10" s="57">
        <f t="shared" si="1"/>
        <v>0</v>
      </c>
      <c r="X10" s="57">
        <f t="shared" si="1"/>
        <v>0</v>
      </c>
      <c r="Y10" s="57">
        <f t="shared" si="1"/>
        <v>0</v>
      </c>
      <c r="Z10" s="57">
        <f t="shared" si="1"/>
        <v>0</v>
      </c>
      <c r="AA10" s="57">
        <f t="shared" si="1"/>
        <v>0</v>
      </c>
      <c r="AB10" s="57">
        <f t="shared" si="1"/>
        <v>0</v>
      </c>
      <c r="AC10" s="57">
        <f t="shared" si="1"/>
        <v>0</v>
      </c>
      <c r="AD10" s="57">
        <f t="shared" si="1"/>
        <v>0</v>
      </c>
      <c r="AE10" s="57">
        <f t="shared" si="1"/>
        <v>0</v>
      </c>
      <c r="AF10" s="57">
        <f t="shared" si="1"/>
        <v>0</v>
      </c>
      <c r="AG10" s="57">
        <f t="shared" si="1"/>
        <v>0</v>
      </c>
      <c r="AH10" s="20"/>
    </row>
    <row r="12" spans="1:34">
      <c r="A12" s="273" t="s">
        <v>276</v>
      </c>
      <c r="B12" s="274"/>
      <c r="C12" s="274"/>
      <c r="D12" s="12" t="s">
        <v>333</v>
      </c>
      <c r="E12" s="12">
        <v>1990</v>
      </c>
      <c r="F12" s="12">
        <f>E12+1</f>
        <v>1991</v>
      </c>
      <c r="G12" s="12">
        <f t="shared" ref="G12:AF12" si="2">F12+1</f>
        <v>1992</v>
      </c>
      <c r="H12" s="12">
        <f t="shared" si="2"/>
        <v>1993</v>
      </c>
      <c r="I12" s="12">
        <f t="shared" si="2"/>
        <v>1994</v>
      </c>
      <c r="J12" s="12">
        <f t="shared" si="2"/>
        <v>1995</v>
      </c>
      <c r="K12" s="12">
        <f t="shared" si="2"/>
        <v>1996</v>
      </c>
      <c r="L12" s="12">
        <f t="shared" si="2"/>
        <v>1997</v>
      </c>
      <c r="M12" s="12">
        <f t="shared" si="2"/>
        <v>1998</v>
      </c>
      <c r="N12" s="12">
        <f t="shared" si="2"/>
        <v>1999</v>
      </c>
      <c r="O12" s="12">
        <f t="shared" si="2"/>
        <v>2000</v>
      </c>
      <c r="P12" s="12">
        <f t="shared" si="2"/>
        <v>2001</v>
      </c>
      <c r="Q12" s="12">
        <f t="shared" si="2"/>
        <v>2002</v>
      </c>
      <c r="R12" s="12">
        <f t="shared" si="2"/>
        <v>2003</v>
      </c>
      <c r="S12" s="12">
        <f t="shared" si="2"/>
        <v>2004</v>
      </c>
      <c r="T12" s="12">
        <f t="shared" si="2"/>
        <v>2005</v>
      </c>
      <c r="U12" s="12">
        <f t="shared" si="2"/>
        <v>2006</v>
      </c>
      <c r="V12" s="12">
        <f t="shared" si="2"/>
        <v>2007</v>
      </c>
      <c r="W12" s="12">
        <f t="shared" si="2"/>
        <v>2008</v>
      </c>
      <c r="X12" s="12">
        <f t="shared" si="2"/>
        <v>2009</v>
      </c>
      <c r="Y12" s="12">
        <f t="shared" si="2"/>
        <v>2010</v>
      </c>
      <c r="Z12" s="12">
        <f t="shared" si="2"/>
        <v>2011</v>
      </c>
      <c r="AA12" s="12">
        <f t="shared" si="2"/>
        <v>2012</v>
      </c>
      <c r="AB12" s="12">
        <f t="shared" si="2"/>
        <v>2013</v>
      </c>
      <c r="AC12" s="12">
        <f t="shared" si="2"/>
        <v>2014</v>
      </c>
      <c r="AD12" s="12">
        <f t="shared" si="2"/>
        <v>2015</v>
      </c>
      <c r="AE12" s="12">
        <f t="shared" si="2"/>
        <v>2016</v>
      </c>
      <c r="AF12" s="12">
        <f t="shared" si="2"/>
        <v>2017</v>
      </c>
      <c r="AG12" s="12"/>
    </row>
    <row r="13" spans="1:34">
      <c r="A13" s="16"/>
      <c r="B13" s="17"/>
      <c r="C13" s="17" t="s">
        <v>335</v>
      </c>
      <c r="D13" s="16"/>
      <c r="E13" s="56">
        <f>[2]TimeSeries!$M$6810</f>
        <v>0</v>
      </c>
      <c r="F13" s="56">
        <f>[2]TimeSeries!$N$6810</f>
        <v>0</v>
      </c>
      <c r="G13" s="56">
        <f>[2]TimeSeries!$O$6810</f>
        <v>0</v>
      </c>
      <c r="H13" s="56">
        <f>[2]TimeSeries!$P$6810</f>
        <v>0</v>
      </c>
      <c r="I13" s="56">
        <f>[2]TimeSeries!$Q$6810</f>
        <v>0</v>
      </c>
      <c r="J13" s="56">
        <f>[2]TimeSeries!$R$6810</f>
        <v>0</v>
      </c>
      <c r="K13" s="56">
        <f>[2]TimeSeries!$S$6810</f>
        <v>0</v>
      </c>
      <c r="L13" s="56">
        <f>[2]TimeSeries!$T$6810</f>
        <v>0</v>
      </c>
      <c r="M13" s="56">
        <f>[2]TimeSeries!$U$6810</f>
        <v>0</v>
      </c>
      <c r="N13" s="56">
        <f>[2]TimeSeries!$V$6810</f>
        <v>0</v>
      </c>
      <c r="O13" s="56">
        <f>[2]TimeSeries!$W$6810</f>
        <v>0</v>
      </c>
      <c r="P13" s="56">
        <f>[2]TimeSeries!$X$6810</f>
        <v>0</v>
      </c>
      <c r="Q13" s="56">
        <f>[2]TimeSeries!$Y$6810</f>
        <v>0</v>
      </c>
      <c r="R13" s="56">
        <f>[2]TimeSeries!$Z$6810</f>
        <v>0</v>
      </c>
      <c r="S13" s="56">
        <f>[2]TimeSeries!$AA$6810</f>
        <v>0</v>
      </c>
      <c r="T13" s="56">
        <f>[2]TimeSeries!$AB$6810</f>
        <v>0</v>
      </c>
      <c r="U13" s="56">
        <f>[2]TimeSeries!$AC$6810</f>
        <v>0</v>
      </c>
      <c r="V13" s="56">
        <f>[2]TimeSeries!$AD$6810</f>
        <v>0</v>
      </c>
      <c r="W13" s="56">
        <f>[2]TimeSeries!$AE$6810</f>
        <v>0</v>
      </c>
      <c r="X13" s="56">
        <f>[2]TimeSeries!$AF$6810</f>
        <v>0</v>
      </c>
      <c r="Y13" s="56">
        <f>[2]TimeSeries!$AG$6810</f>
        <v>0</v>
      </c>
      <c r="Z13" s="56">
        <f>[2]TimeSeries!$AH$6810</f>
        <v>0</v>
      </c>
      <c r="AA13" s="56">
        <f>[2]TimeSeries!$AI$6810</f>
        <v>0</v>
      </c>
      <c r="AB13" s="56">
        <f>[2]TimeSeries!$AJ$6810</f>
        <v>0.7415267154438987</v>
      </c>
      <c r="AC13" s="56">
        <f>[2]TimeSeries!$AK$6810</f>
        <v>1.1624488693363542</v>
      </c>
      <c r="AD13" s="56">
        <f>[2]TimeSeries!$AL$6810</f>
        <v>0</v>
      </c>
      <c r="AE13" s="56">
        <f>[2]TimeSeries!$AM$6810</f>
        <v>0</v>
      </c>
      <c r="AF13" s="56">
        <f>[2]TimeSeries!$AN$6810</f>
        <v>1.0479586548854338</v>
      </c>
      <c r="AG13" s="56">
        <f>[2]TimeSeries!$AO$6810</f>
        <v>1.2586779529250303</v>
      </c>
    </row>
    <row r="14" spans="1:34">
      <c r="A14" s="18">
        <v>1</v>
      </c>
      <c r="C14" s="71" t="s">
        <v>211</v>
      </c>
      <c r="D14" s="19"/>
      <c r="E14" s="57">
        <f>SUM([2]TimeSeries!$M$90,[2]TimeSeries!$M$666,[2]TimeSeries!$M$1434,[2]TimeSeries!$M$1530)</f>
        <v>0</v>
      </c>
      <c r="F14" s="57">
        <f>SUM([2]TimeSeries!$N$90,[2]TimeSeries!$N$666,[2]TimeSeries!$N$1434,[2]TimeSeries!$N$1530)</f>
        <v>0</v>
      </c>
      <c r="G14" s="57">
        <f>SUM([2]TimeSeries!$O$90,[2]TimeSeries!$O$666,[2]TimeSeries!$O$1434,[2]TimeSeries!$O$1530)</f>
        <v>0</v>
      </c>
      <c r="H14" s="57">
        <f>SUM([2]TimeSeries!$P$90,[2]TimeSeries!$P$666,[2]TimeSeries!$P$1434,[2]TimeSeries!$P$1530)</f>
        <v>0</v>
      </c>
      <c r="I14" s="57">
        <f>SUM([2]TimeSeries!$Q$90,[2]TimeSeries!$Q$666,[2]TimeSeries!$Q$1434,[2]TimeSeries!$Q$1530)</f>
        <v>0</v>
      </c>
      <c r="J14" s="57">
        <f>SUM([2]TimeSeries!$R$90,[2]TimeSeries!$R$666,[2]TimeSeries!$R$1434,[2]TimeSeries!$R$1530)</f>
        <v>0</v>
      </c>
      <c r="K14" s="57">
        <f>SUM([2]TimeSeries!$S$90,[2]TimeSeries!$S$666,[2]TimeSeries!$S$1434,[2]TimeSeries!$S$1530)</f>
        <v>0</v>
      </c>
      <c r="L14" s="57">
        <f>SUM([2]TimeSeries!$T$90,[2]TimeSeries!$T$666,[2]TimeSeries!$T$1434,[2]TimeSeries!$T$1530)</f>
        <v>0</v>
      </c>
      <c r="M14" s="57">
        <f>SUM([2]TimeSeries!$U$90,[2]TimeSeries!$U$666,[2]TimeSeries!$U$1434,[2]TimeSeries!$U$1530)</f>
        <v>0</v>
      </c>
      <c r="N14" s="57">
        <f>SUM([2]TimeSeries!$V$90,[2]TimeSeries!$V$666,[2]TimeSeries!$V$1434,[2]TimeSeries!$V$1530)</f>
        <v>0</v>
      </c>
      <c r="O14" s="57">
        <f>SUM([2]TimeSeries!$W$90,[2]TimeSeries!$W$666,[2]TimeSeries!$W$1434,[2]TimeSeries!$W$1530)</f>
        <v>0</v>
      </c>
      <c r="P14" s="57">
        <f>SUM([2]TimeSeries!$X$90,[2]TimeSeries!$X$666,[2]TimeSeries!$X$1434,[2]TimeSeries!$X$1530)</f>
        <v>0</v>
      </c>
      <c r="Q14" s="57">
        <f>SUM([2]TimeSeries!$Y$90,[2]TimeSeries!$Y$666,[2]TimeSeries!$Y$1434,[2]TimeSeries!$Y$1530)</f>
        <v>0</v>
      </c>
      <c r="R14" s="57">
        <f>SUM([2]TimeSeries!$Z$90,[2]TimeSeries!$Z$666,[2]TimeSeries!$Z$1434,[2]TimeSeries!$Z$1530)</f>
        <v>0</v>
      </c>
      <c r="S14" s="57">
        <f>SUM([2]TimeSeries!$AA$90,[2]TimeSeries!$AA$666,[2]TimeSeries!$AA$1434,[2]TimeSeries!$AA$1530)</f>
        <v>0</v>
      </c>
      <c r="T14" s="57">
        <f>SUM([2]TimeSeries!$AB$90,[2]TimeSeries!$AB$666,[2]TimeSeries!$AB$1434,[2]TimeSeries!$AB$1530)</f>
        <v>0</v>
      </c>
      <c r="U14" s="57">
        <f>SUM([2]TimeSeries!$AC$90,[2]TimeSeries!$AC$666,[2]TimeSeries!$AC$1434,[2]TimeSeries!$AC$1530)</f>
        <v>0</v>
      </c>
      <c r="V14" s="57">
        <f>SUM([2]TimeSeries!$AD$90,[2]TimeSeries!$AD$666,[2]TimeSeries!$AD$1434,[2]TimeSeries!$AD$1530)</f>
        <v>0</v>
      </c>
      <c r="W14" s="57">
        <f>SUM([2]TimeSeries!$AE$90,[2]TimeSeries!$AE$666,[2]TimeSeries!$AE$1434,[2]TimeSeries!$AE$1530)</f>
        <v>0</v>
      </c>
      <c r="X14" s="57">
        <f>SUM([2]TimeSeries!$AF$90,[2]TimeSeries!$AF$666,[2]TimeSeries!$AF$1434,[2]TimeSeries!$AF$1530)</f>
        <v>0</v>
      </c>
      <c r="Y14" s="57">
        <f>SUM([2]TimeSeries!$AG$90,[2]TimeSeries!$AG$666,[2]TimeSeries!$AG$1434,[2]TimeSeries!$AG$1530)</f>
        <v>0</v>
      </c>
      <c r="Z14" s="57">
        <f>SUM([2]TimeSeries!$AH$90,[2]TimeSeries!$AH$666,[2]TimeSeries!$AH$1434,[2]TimeSeries!$AH$1530)</f>
        <v>0</v>
      </c>
      <c r="AA14" s="57">
        <f>SUM([2]TimeSeries!$AI$90,[2]TimeSeries!$AI$666,[2]TimeSeries!$AI$1434,[2]TimeSeries!$AI$1530)</f>
        <v>0</v>
      </c>
      <c r="AB14" s="57">
        <f>SUM([2]TimeSeries!$AJ$90,[2]TimeSeries!$AJ$666,[2]TimeSeries!$AJ$1434,[2]TimeSeries!$AJ$1530)</f>
        <v>0</v>
      </c>
      <c r="AC14" s="57">
        <f>SUM([2]TimeSeries!$AK$90,[2]TimeSeries!$AK$666,[2]TimeSeries!$AK$1434,[2]TimeSeries!$AK$1530)</f>
        <v>0</v>
      </c>
      <c r="AD14" s="57">
        <f>SUM([2]TimeSeries!$AL$90,[2]TimeSeries!$AL$666,[2]TimeSeries!$AL$1434,[2]TimeSeries!$AL$1530)</f>
        <v>0</v>
      </c>
      <c r="AE14" s="57">
        <f>SUM([2]TimeSeries!$AM$90,[2]TimeSeries!$AM$666,[2]TimeSeries!$AM$1434,[2]TimeSeries!$AM$1530)</f>
        <v>0</v>
      </c>
      <c r="AF14" s="57">
        <f>SUM([2]TimeSeries!$AN$90,[2]TimeSeries!$AN$666,[2]TimeSeries!$AN$1434,[2]TimeSeries!$AN$1530)</f>
        <v>0</v>
      </c>
      <c r="AG14" s="57">
        <f>SUM([2]TimeSeries!$AO$90,[2]TimeSeries!$AO$666,[2]TimeSeries!$AO$1434,[2]TimeSeries!$AO$1530)</f>
        <v>0</v>
      </c>
    </row>
    <row r="15" spans="1:34">
      <c r="A15" s="18">
        <v>2</v>
      </c>
      <c r="C15" s="71" t="s">
        <v>213</v>
      </c>
      <c r="D15" s="19"/>
      <c r="E15" s="57">
        <f>SUM([2]TimeSeries!$M$1627,[2]TimeSeries!$M$1722,[2]TimeSeries!$M$2298)</f>
        <v>0</v>
      </c>
      <c r="F15" s="57">
        <f>SUM([2]TimeSeries!$N$1627,[2]TimeSeries!$N$1722,[2]TimeSeries!$N$2298)</f>
        <v>0</v>
      </c>
      <c r="G15" s="57">
        <f>SUM([2]TimeSeries!$O$1627,[2]TimeSeries!$O$1722,[2]TimeSeries!$O$2298)</f>
        <v>0</v>
      </c>
      <c r="H15" s="57">
        <f>SUM([2]TimeSeries!$P$1627,[2]TimeSeries!$P$1722,[2]TimeSeries!$P$2298)</f>
        <v>0</v>
      </c>
      <c r="I15" s="57">
        <f>SUM([2]TimeSeries!$Q$1627,[2]TimeSeries!$Q$1722,[2]TimeSeries!$Q$2298)</f>
        <v>0</v>
      </c>
      <c r="J15" s="57">
        <f>SUM([2]TimeSeries!$R$1627,[2]TimeSeries!$R$1722,[2]TimeSeries!$R$2298)</f>
        <v>0</v>
      </c>
      <c r="K15" s="57">
        <f>SUM([2]TimeSeries!$S$1627,[2]TimeSeries!$S$1722,[2]TimeSeries!$S$2298)</f>
        <v>0</v>
      </c>
      <c r="L15" s="57">
        <f>SUM([2]TimeSeries!$T$1627,[2]TimeSeries!$T$1722,[2]TimeSeries!$T$2298)</f>
        <v>0</v>
      </c>
      <c r="M15" s="57">
        <f>SUM([2]TimeSeries!$U$1627,[2]TimeSeries!$U$1722,[2]TimeSeries!$U$2298)</f>
        <v>0</v>
      </c>
      <c r="N15" s="57">
        <f>SUM([2]TimeSeries!$V$1627,[2]TimeSeries!$V$1722,[2]TimeSeries!$V$2298)</f>
        <v>0</v>
      </c>
      <c r="O15" s="57">
        <f>SUM([2]TimeSeries!$W$1627,[2]TimeSeries!$W$1722,[2]TimeSeries!$W$2298)</f>
        <v>0</v>
      </c>
      <c r="P15" s="57">
        <f>SUM([2]TimeSeries!$X$1627,[2]TimeSeries!$X$1722,[2]TimeSeries!$X$2298)</f>
        <v>0</v>
      </c>
      <c r="Q15" s="57">
        <f>SUM([2]TimeSeries!$Y$1627,[2]TimeSeries!$Y$1722,[2]TimeSeries!$Y$2298)</f>
        <v>0</v>
      </c>
      <c r="R15" s="57">
        <f>SUM([2]TimeSeries!$Z$1627,[2]TimeSeries!$Z$1722,[2]TimeSeries!$Z$2298)</f>
        <v>0</v>
      </c>
      <c r="S15" s="57">
        <f>SUM([2]TimeSeries!$AA$1627,[2]TimeSeries!$AA$1722,[2]TimeSeries!$AA$2298)</f>
        <v>0</v>
      </c>
      <c r="T15" s="57">
        <f>SUM([2]TimeSeries!$AB$1627,[2]TimeSeries!$AB$1722,[2]TimeSeries!$AB$2298)</f>
        <v>0</v>
      </c>
      <c r="U15" s="57">
        <f>SUM([2]TimeSeries!$AC$1627,[2]TimeSeries!$AC$1722,[2]TimeSeries!$AC$2298)</f>
        <v>0</v>
      </c>
      <c r="V15" s="57">
        <f>SUM([2]TimeSeries!$AD$1627,[2]TimeSeries!$AD$1722,[2]TimeSeries!$AD$2298)</f>
        <v>0</v>
      </c>
      <c r="W15" s="57">
        <f>SUM([2]TimeSeries!$AE$1627,[2]TimeSeries!$AE$1722,[2]TimeSeries!$AE$2298)</f>
        <v>0</v>
      </c>
      <c r="X15" s="57">
        <f>SUM([2]TimeSeries!$AF$1627,[2]TimeSeries!$AF$1722,[2]TimeSeries!$AF$2298)</f>
        <v>0</v>
      </c>
      <c r="Y15" s="57">
        <f>SUM([2]TimeSeries!$AG$1627,[2]TimeSeries!$AG$1722,[2]TimeSeries!$AG$2298)</f>
        <v>0</v>
      </c>
      <c r="Z15" s="57">
        <f>SUM([2]TimeSeries!$AH$1627,[2]TimeSeries!$AH$1722,[2]TimeSeries!$AH$2298)</f>
        <v>0</v>
      </c>
      <c r="AA15" s="57">
        <f>SUM([2]TimeSeries!$AI$1627,[2]TimeSeries!$AI$1722,[2]TimeSeries!$AI$2298)</f>
        <v>0</v>
      </c>
      <c r="AB15" s="57">
        <f>SUM([2]TimeSeries!$AJ$1627,[2]TimeSeries!$AJ$1722,[2]TimeSeries!$AJ$2298)</f>
        <v>0.7415267154438987</v>
      </c>
      <c r="AC15" s="57">
        <f>SUM([2]TimeSeries!$AK$1627,[2]TimeSeries!$AK$1722,[2]TimeSeries!$AK$2298)</f>
        <v>1.1624488693363542</v>
      </c>
      <c r="AD15" s="57">
        <f>SUM([2]TimeSeries!$AL$1627,[2]TimeSeries!$AL$1722,[2]TimeSeries!$AL$2298)</f>
        <v>0</v>
      </c>
      <c r="AE15" s="57">
        <f>SUM([2]TimeSeries!$AM$1627,[2]TimeSeries!$AM$1722,[2]TimeSeries!$AM$2298)</f>
        <v>0</v>
      </c>
      <c r="AF15" s="57">
        <f>SUM([2]TimeSeries!$AN$1627,[2]TimeSeries!$AN$1722,[2]TimeSeries!$AN$2298)</f>
        <v>1.0479586548854338</v>
      </c>
      <c r="AG15" s="57">
        <f>SUM([2]TimeSeries!$AO$1627,[2]TimeSeries!$AO$1722,[2]TimeSeries!$AO$2298)</f>
        <v>1.2586779529250303</v>
      </c>
    </row>
    <row r="16" spans="1:34">
      <c r="A16" s="18">
        <v>3</v>
      </c>
      <c r="C16" s="71" t="s">
        <v>215</v>
      </c>
      <c r="D16" s="19"/>
      <c r="E16" s="57">
        <f>[2]TimeSeries!$M$4026</f>
        <v>0</v>
      </c>
      <c r="F16" s="57">
        <f>[2]TimeSeries!$N$4026</f>
        <v>0</v>
      </c>
      <c r="G16" s="57">
        <f>[2]TimeSeries!$O$4026</f>
        <v>0</v>
      </c>
      <c r="H16" s="57">
        <f>[2]TimeSeries!$P$4026</f>
        <v>0</v>
      </c>
      <c r="I16" s="57">
        <f>[2]TimeSeries!$Q$4026</f>
        <v>0</v>
      </c>
      <c r="J16" s="57">
        <f>[2]TimeSeries!$R$4026</f>
        <v>0</v>
      </c>
      <c r="K16" s="57">
        <f>[2]TimeSeries!$S$4026</f>
        <v>0</v>
      </c>
      <c r="L16" s="57">
        <f>[2]TimeSeries!$T$4026</f>
        <v>0</v>
      </c>
      <c r="M16" s="57">
        <f>[2]TimeSeries!$U$4026</f>
        <v>0</v>
      </c>
      <c r="N16" s="57">
        <f>[2]TimeSeries!$V$4026</f>
        <v>0</v>
      </c>
      <c r="O16" s="57">
        <f>[2]TimeSeries!$W$4026</f>
        <v>0</v>
      </c>
      <c r="P16" s="57">
        <f>[2]TimeSeries!$X$4026</f>
        <v>0</v>
      </c>
      <c r="Q16" s="57">
        <f>[2]TimeSeries!$Y$4026</f>
        <v>0</v>
      </c>
      <c r="R16" s="57">
        <f>[2]TimeSeries!$Z$4026</f>
        <v>0</v>
      </c>
      <c r="S16" s="57">
        <f>[2]TimeSeries!$AA$4026</f>
        <v>0</v>
      </c>
      <c r="T16" s="57">
        <f>[2]TimeSeries!$AB$4026</f>
        <v>0</v>
      </c>
      <c r="U16" s="57">
        <f>[2]TimeSeries!$AC$4026</f>
        <v>0</v>
      </c>
      <c r="V16" s="57">
        <f>[2]TimeSeries!$AD$4026</f>
        <v>0</v>
      </c>
      <c r="W16" s="57">
        <f>[2]TimeSeries!$AE$4026</f>
        <v>0</v>
      </c>
      <c r="X16" s="57">
        <f>[2]TimeSeries!$AF$4026</f>
        <v>0</v>
      </c>
      <c r="Y16" s="57">
        <f>[2]TimeSeries!$AG$4026</f>
        <v>0</v>
      </c>
      <c r="Z16" s="57">
        <f>[2]TimeSeries!$AH$4026</f>
        <v>0</v>
      </c>
      <c r="AA16" s="57">
        <f>[2]TimeSeries!$AI$4026</f>
        <v>0</v>
      </c>
      <c r="AB16" s="57">
        <f>[2]TimeSeries!$AJ$4026</f>
        <v>0</v>
      </c>
      <c r="AC16" s="57">
        <f>[2]TimeSeries!$AK$4026</f>
        <v>0</v>
      </c>
      <c r="AD16" s="57">
        <f>[2]TimeSeries!$AL$4026</f>
        <v>0</v>
      </c>
      <c r="AE16" s="57">
        <f>[2]TimeSeries!$AM$4026</f>
        <v>0</v>
      </c>
      <c r="AF16" s="57">
        <f>[2]TimeSeries!$AN$4026</f>
        <v>0</v>
      </c>
      <c r="AG16" s="57">
        <f>[2]TimeSeries!$AO$4026</f>
        <v>0</v>
      </c>
    </row>
    <row r="17" spans="1:33">
      <c r="A17" s="18">
        <v>4</v>
      </c>
      <c r="C17" s="71" t="s">
        <v>217</v>
      </c>
      <c r="D17" s="19"/>
      <c r="E17" s="57">
        <f>[2]TimeSeries!$M$6906</f>
        <v>0</v>
      </c>
      <c r="F17" s="57">
        <f>[2]TimeSeries!$N$6906</f>
        <v>0</v>
      </c>
      <c r="G17" s="57">
        <f>[2]TimeSeries!$O$6906</f>
        <v>0</v>
      </c>
      <c r="H17" s="57">
        <f>[2]TimeSeries!$P$6906</f>
        <v>0</v>
      </c>
      <c r="I17" s="57">
        <f>[2]TimeSeries!$Q$6906</f>
        <v>0</v>
      </c>
      <c r="J17" s="57">
        <f>[2]TimeSeries!$R$6906</f>
        <v>0</v>
      </c>
      <c r="K17" s="57">
        <f>[2]TimeSeries!$S$6906</f>
        <v>0</v>
      </c>
      <c r="L17" s="57">
        <f>[2]TimeSeries!$T$6906</f>
        <v>0</v>
      </c>
      <c r="M17" s="57">
        <f>[2]TimeSeries!$U$6906</f>
        <v>0</v>
      </c>
      <c r="N17" s="57">
        <f>[2]TimeSeries!$V$6906</f>
        <v>0</v>
      </c>
      <c r="O17" s="57">
        <f>[2]TimeSeries!$W$6906</f>
        <v>0</v>
      </c>
      <c r="P17" s="57">
        <f>[2]TimeSeries!$X$6906</f>
        <v>0</v>
      </c>
      <c r="Q17" s="57">
        <f>[2]TimeSeries!$Y$6906</f>
        <v>0</v>
      </c>
      <c r="R17" s="57">
        <f>[2]TimeSeries!$Z$6906</f>
        <v>0</v>
      </c>
      <c r="S17" s="57">
        <f>[2]TimeSeries!$AA$6906</f>
        <v>0</v>
      </c>
      <c r="T17" s="57">
        <f>[2]TimeSeries!$AB$6906</f>
        <v>0</v>
      </c>
      <c r="U17" s="57">
        <f>[2]TimeSeries!$AC$6906</f>
        <v>0</v>
      </c>
      <c r="V17" s="57">
        <f>[2]TimeSeries!$AD$6906</f>
        <v>0</v>
      </c>
      <c r="W17" s="57">
        <f>[2]TimeSeries!$AE$6906</f>
        <v>0</v>
      </c>
      <c r="X17" s="57">
        <f>[2]TimeSeries!$AF$6906</f>
        <v>0</v>
      </c>
      <c r="Y17" s="57">
        <f>[2]TimeSeries!$AG$6906</f>
        <v>0</v>
      </c>
      <c r="Z17" s="57">
        <f>[2]TimeSeries!$AH$6906</f>
        <v>0</v>
      </c>
      <c r="AA17" s="57">
        <f>[2]TimeSeries!$AI$6906</f>
        <v>0</v>
      </c>
      <c r="AB17" s="57">
        <f>[2]TimeSeries!$AJ$6906</f>
        <v>0</v>
      </c>
      <c r="AC17" s="57">
        <f>[2]TimeSeries!$AK$6906</f>
        <v>0</v>
      </c>
      <c r="AD17" s="57">
        <f>[2]TimeSeries!$AL$6906</f>
        <v>0</v>
      </c>
      <c r="AE17" s="57">
        <f>[2]TimeSeries!$AM$6906</f>
        <v>0</v>
      </c>
      <c r="AF17" s="57">
        <f>[2]TimeSeries!$AN$6906</f>
        <v>0</v>
      </c>
      <c r="AG17" s="57">
        <f>[2]TimeSeries!$AO$6906</f>
        <v>0</v>
      </c>
    </row>
    <row r="18" spans="1:33">
      <c r="A18" s="18">
        <v>5</v>
      </c>
      <c r="C18" s="71" t="s">
        <v>219</v>
      </c>
      <c r="D18" s="19"/>
      <c r="E18" s="57">
        <f>[2]TimeSeries!$M$6618</f>
        <v>0</v>
      </c>
      <c r="F18" s="57">
        <f>[2]TimeSeries!$N$6618</f>
        <v>0</v>
      </c>
      <c r="G18" s="57">
        <f>[2]TimeSeries!$O$6618</f>
        <v>0</v>
      </c>
      <c r="H18" s="57">
        <f>[2]TimeSeries!$P$6618</f>
        <v>0</v>
      </c>
      <c r="I18" s="57">
        <f>[2]TimeSeries!$Q$6618</f>
        <v>0</v>
      </c>
      <c r="J18" s="57">
        <f>[2]TimeSeries!$R$6618</f>
        <v>0</v>
      </c>
      <c r="K18" s="57">
        <f>[2]TimeSeries!$S$6618</f>
        <v>0</v>
      </c>
      <c r="L18" s="57">
        <f>[2]TimeSeries!$T$6618</f>
        <v>0</v>
      </c>
      <c r="M18" s="57">
        <f>[2]TimeSeries!$U$6618</f>
        <v>0</v>
      </c>
      <c r="N18" s="57">
        <f>[2]TimeSeries!$V$6618</f>
        <v>0</v>
      </c>
      <c r="O18" s="57">
        <f>[2]TimeSeries!$W$6618</f>
        <v>0</v>
      </c>
      <c r="P18" s="57">
        <f>[2]TimeSeries!$X$6618</f>
        <v>0</v>
      </c>
      <c r="Q18" s="57">
        <f>[2]TimeSeries!$Y$6618</f>
        <v>0</v>
      </c>
      <c r="R18" s="57">
        <f>[2]TimeSeries!$Z$6618</f>
        <v>0</v>
      </c>
      <c r="S18" s="57">
        <f>[2]TimeSeries!$AA$6618</f>
        <v>0</v>
      </c>
      <c r="T18" s="57">
        <f>[2]TimeSeries!$AB$6618</f>
        <v>0</v>
      </c>
      <c r="U18" s="57">
        <f>[2]TimeSeries!$AC$6618</f>
        <v>0</v>
      </c>
      <c r="V18" s="57">
        <f>[2]TimeSeries!$AD$6618</f>
        <v>0</v>
      </c>
      <c r="W18" s="57">
        <f>[2]TimeSeries!$AE$6618</f>
        <v>0</v>
      </c>
      <c r="X18" s="57">
        <f>[2]TimeSeries!$AF$6618</f>
        <v>0</v>
      </c>
      <c r="Y18" s="57">
        <f>[2]TimeSeries!$AG$6618</f>
        <v>0</v>
      </c>
      <c r="Z18" s="57">
        <f>[2]TimeSeries!$AH$6618</f>
        <v>0</v>
      </c>
      <c r="AA18" s="57">
        <f>[2]TimeSeries!$AI$6618</f>
        <v>0</v>
      </c>
      <c r="AB18" s="57">
        <f>[2]TimeSeries!$AJ$6618</f>
        <v>0</v>
      </c>
      <c r="AC18" s="57">
        <f>[2]TimeSeries!$AK$6618</f>
        <v>0</v>
      </c>
      <c r="AD18" s="57">
        <f>[2]TimeSeries!$AL$6618</f>
        <v>0</v>
      </c>
      <c r="AE18" s="57">
        <f>[2]TimeSeries!$AM$6618</f>
        <v>0</v>
      </c>
      <c r="AF18" s="57">
        <f>[2]TimeSeries!$AN$6618</f>
        <v>0</v>
      </c>
      <c r="AG18" s="57">
        <f>[2]TimeSeries!$AO$6618</f>
        <v>0</v>
      </c>
    </row>
    <row r="19" spans="1:33">
      <c r="A19" s="18">
        <v>6</v>
      </c>
      <c r="C19" s="71" t="s">
        <v>221</v>
      </c>
      <c r="D19" s="19"/>
      <c r="E19" s="57">
        <f>[2]TimeSeries!$M$6714</f>
        <v>0</v>
      </c>
      <c r="F19" s="57">
        <f>[2]TimeSeries!$N$6714</f>
        <v>0</v>
      </c>
      <c r="G19" s="57">
        <f>[2]TimeSeries!$O$6714</f>
        <v>0</v>
      </c>
      <c r="H19" s="57">
        <f>[2]TimeSeries!$P$6714</f>
        <v>0</v>
      </c>
      <c r="I19" s="57">
        <f>[2]TimeSeries!$Q$6714</f>
        <v>0</v>
      </c>
      <c r="J19" s="57">
        <f>[2]TimeSeries!$R$6714</f>
        <v>0</v>
      </c>
      <c r="K19" s="57">
        <f>[2]TimeSeries!$S$6714</f>
        <v>0</v>
      </c>
      <c r="L19" s="57">
        <f>[2]TimeSeries!$T$6714</f>
        <v>0</v>
      </c>
      <c r="M19" s="57">
        <f>[2]TimeSeries!$U$6714</f>
        <v>0</v>
      </c>
      <c r="N19" s="57">
        <f>[2]TimeSeries!$V$6714</f>
        <v>0</v>
      </c>
      <c r="O19" s="57">
        <f>[2]TimeSeries!$W$6714</f>
        <v>0</v>
      </c>
      <c r="P19" s="57">
        <f>[2]TimeSeries!$X$6714</f>
        <v>0</v>
      </c>
      <c r="Q19" s="57">
        <f>[2]TimeSeries!$Y$6714</f>
        <v>0</v>
      </c>
      <c r="R19" s="57">
        <f>[2]TimeSeries!$Z$6714</f>
        <v>0</v>
      </c>
      <c r="S19" s="57">
        <f>[2]TimeSeries!$AA$6714</f>
        <v>0</v>
      </c>
      <c r="T19" s="57">
        <f>[2]TimeSeries!$AB$6714</f>
        <v>0</v>
      </c>
      <c r="U19" s="57">
        <f>[2]TimeSeries!$AC$6714</f>
        <v>0</v>
      </c>
      <c r="V19" s="57">
        <f>[2]TimeSeries!$AD$6714</f>
        <v>0</v>
      </c>
      <c r="W19" s="57">
        <f>[2]TimeSeries!$AE$6714</f>
        <v>0</v>
      </c>
      <c r="X19" s="57">
        <f>[2]TimeSeries!$AF$6714</f>
        <v>0</v>
      </c>
      <c r="Y19" s="57">
        <f>[2]TimeSeries!$AG$6714</f>
        <v>0</v>
      </c>
      <c r="Z19" s="57">
        <f>[2]TimeSeries!$AH$6714</f>
        <v>0</v>
      </c>
      <c r="AA19" s="57">
        <f>[2]TimeSeries!$AI$6714</f>
        <v>0</v>
      </c>
      <c r="AB19" s="57">
        <f>[2]TimeSeries!$AJ$6714</f>
        <v>0</v>
      </c>
      <c r="AC19" s="57">
        <f>[2]TimeSeries!$AK$6714</f>
        <v>0</v>
      </c>
      <c r="AD19" s="57">
        <f>[2]TimeSeries!$AL$6714</f>
        <v>0</v>
      </c>
      <c r="AE19" s="57">
        <f>[2]TimeSeries!$AM$6714</f>
        <v>0</v>
      </c>
      <c r="AF19" s="57">
        <f>[2]TimeSeries!$AN$6714</f>
        <v>0</v>
      </c>
      <c r="AG19" s="57">
        <f>[2]TimeSeries!$AO$6714</f>
        <v>0</v>
      </c>
    </row>
    <row r="20" spans="1:33">
      <c r="A20" s="18">
        <v>7</v>
      </c>
      <c r="C20" s="71" t="s">
        <v>223</v>
      </c>
      <c r="D20" s="19"/>
      <c r="E20" s="57">
        <f>E13-SUM(E14:E19)</f>
        <v>0</v>
      </c>
      <c r="F20" s="57">
        <f t="shared" ref="F20:AG20" si="3">F13-SUM(F14:F19)</f>
        <v>0</v>
      </c>
      <c r="G20" s="57">
        <f t="shared" si="3"/>
        <v>0</v>
      </c>
      <c r="H20" s="57">
        <f t="shared" si="3"/>
        <v>0</v>
      </c>
      <c r="I20" s="57">
        <f t="shared" si="3"/>
        <v>0</v>
      </c>
      <c r="J20" s="57">
        <f t="shared" si="3"/>
        <v>0</v>
      </c>
      <c r="K20" s="57">
        <f t="shared" si="3"/>
        <v>0</v>
      </c>
      <c r="L20" s="57">
        <f t="shared" si="3"/>
        <v>0</v>
      </c>
      <c r="M20" s="57">
        <f t="shared" si="3"/>
        <v>0</v>
      </c>
      <c r="N20" s="57">
        <f t="shared" si="3"/>
        <v>0</v>
      </c>
      <c r="O20" s="57">
        <f t="shared" si="3"/>
        <v>0</v>
      </c>
      <c r="P20" s="57">
        <f t="shared" si="3"/>
        <v>0</v>
      </c>
      <c r="Q20" s="57">
        <f t="shared" si="3"/>
        <v>0</v>
      </c>
      <c r="R20" s="57">
        <f t="shared" si="3"/>
        <v>0</v>
      </c>
      <c r="S20" s="57">
        <f t="shared" si="3"/>
        <v>0</v>
      </c>
      <c r="T20" s="57">
        <f t="shared" si="3"/>
        <v>0</v>
      </c>
      <c r="U20" s="57">
        <f t="shared" si="3"/>
        <v>0</v>
      </c>
      <c r="V20" s="57">
        <f t="shared" si="3"/>
        <v>0</v>
      </c>
      <c r="W20" s="57">
        <f t="shared" si="3"/>
        <v>0</v>
      </c>
      <c r="X20" s="57">
        <f t="shared" si="3"/>
        <v>0</v>
      </c>
      <c r="Y20" s="57">
        <f t="shared" si="3"/>
        <v>0</v>
      </c>
      <c r="Z20" s="57">
        <f t="shared" si="3"/>
        <v>0</v>
      </c>
      <c r="AA20" s="57">
        <f t="shared" si="3"/>
        <v>0</v>
      </c>
      <c r="AB20" s="57">
        <f t="shared" si="3"/>
        <v>0</v>
      </c>
      <c r="AC20" s="57">
        <f t="shared" si="3"/>
        <v>0</v>
      </c>
      <c r="AD20" s="57">
        <f t="shared" si="3"/>
        <v>0</v>
      </c>
      <c r="AE20" s="57">
        <f t="shared" si="3"/>
        <v>0</v>
      </c>
      <c r="AF20" s="57">
        <f t="shared" si="3"/>
        <v>0</v>
      </c>
      <c r="AG20" s="57">
        <f t="shared" si="3"/>
        <v>0</v>
      </c>
    </row>
  </sheetData>
  <dataValidations disablePrompts="1" count="1">
    <dataValidation type="list" allowBlank="1" showInputMessage="1" showErrorMessage="1" sqref="D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D65492 JC65492 SY65492 ACU65492 AMQ65492 AWM65492 BGI65492 BQE65492 CAA65492 CJW65492 CTS65492 DDO65492 DNK65492 DXG65492 EHC65492 EQY65492 FAU65492 FKQ65492 FUM65492 GEI65492 GOE65492 GYA65492 HHW65492 HRS65492 IBO65492 ILK65492 IVG65492 JFC65492 JOY65492 JYU65492 KIQ65492 KSM65492 LCI65492 LME65492 LWA65492 MFW65492 MPS65492 MZO65492 NJK65492 NTG65492 ODC65492 OMY65492 OWU65492 PGQ65492 PQM65492 QAI65492 QKE65492 QUA65492 RDW65492 RNS65492 RXO65492 SHK65492 SRG65492 TBC65492 TKY65492 TUU65492 UEQ65492 UOM65492 UYI65492 VIE65492 VSA65492 WBW65492 WLS65492 WVO65492 D131028 JC131028 SY131028 ACU131028 AMQ131028 AWM131028 BGI131028 BQE131028 CAA131028 CJW131028 CTS131028 DDO131028 DNK131028 DXG131028 EHC131028 EQY131028 FAU131028 FKQ131028 FUM131028 GEI131028 GOE131028 GYA131028 HHW131028 HRS131028 IBO131028 ILK131028 IVG131028 JFC131028 JOY131028 JYU131028 KIQ131028 KSM131028 LCI131028 LME131028 LWA131028 MFW131028 MPS131028 MZO131028 NJK131028 NTG131028 ODC131028 OMY131028 OWU131028 PGQ131028 PQM131028 QAI131028 QKE131028 QUA131028 RDW131028 RNS131028 RXO131028 SHK131028 SRG131028 TBC131028 TKY131028 TUU131028 UEQ131028 UOM131028 UYI131028 VIE131028 VSA131028 WBW131028 WLS131028 WVO131028 D196564 JC196564 SY196564 ACU196564 AMQ196564 AWM196564 BGI196564 BQE196564 CAA196564 CJW196564 CTS196564 DDO196564 DNK196564 DXG196564 EHC196564 EQY196564 FAU196564 FKQ196564 FUM196564 GEI196564 GOE196564 GYA196564 HHW196564 HRS196564 IBO196564 ILK196564 IVG196564 JFC196564 JOY196564 JYU196564 KIQ196564 KSM196564 LCI196564 LME196564 LWA196564 MFW196564 MPS196564 MZO196564 NJK196564 NTG196564 ODC196564 OMY196564 OWU196564 PGQ196564 PQM196564 QAI196564 QKE196564 QUA196564 RDW196564 RNS196564 RXO196564 SHK196564 SRG196564 TBC196564 TKY196564 TUU196564 UEQ196564 UOM196564 UYI196564 VIE196564 VSA196564 WBW196564 WLS196564 WVO196564 D262100 JC262100 SY262100 ACU262100 AMQ262100 AWM262100 BGI262100 BQE262100 CAA262100 CJW262100 CTS262100 DDO262100 DNK262100 DXG262100 EHC262100 EQY262100 FAU262100 FKQ262100 FUM262100 GEI262100 GOE262100 GYA262100 HHW262100 HRS262100 IBO262100 ILK262100 IVG262100 JFC262100 JOY262100 JYU262100 KIQ262100 KSM262100 LCI262100 LME262100 LWA262100 MFW262100 MPS262100 MZO262100 NJK262100 NTG262100 ODC262100 OMY262100 OWU262100 PGQ262100 PQM262100 QAI262100 QKE262100 QUA262100 RDW262100 RNS262100 RXO262100 SHK262100 SRG262100 TBC262100 TKY262100 TUU262100 UEQ262100 UOM262100 UYI262100 VIE262100 VSA262100 WBW262100 WLS262100 WVO262100 D327636 JC327636 SY327636 ACU327636 AMQ327636 AWM327636 BGI327636 BQE327636 CAA327636 CJW327636 CTS327636 DDO327636 DNK327636 DXG327636 EHC327636 EQY327636 FAU327636 FKQ327636 FUM327636 GEI327636 GOE327636 GYA327636 HHW327636 HRS327636 IBO327636 ILK327636 IVG327636 JFC327636 JOY327636 JYU327636 KIQ327636 KSM327636 LCI327636 LME327636 LWA327636 MFW327636 MPS327636 MZO327636 NJK327636 NTG327636 ODC327636 OMY327636 OWU327636 PGQ327636 PQM327636 QAI327636 QKE327636 QUA327636 RDW327636 RNS327636 RXO327636 SHK327636 SRG327636 TBC327636 TKY327636 TUU327636 UEQ327636 UOM327636 UYI327636 VIE327636 VSA327636 WBW327636 WLS327636 WVO327636 D393172 JC393172 SY393172 ACU393172 AMQ393172 AWM393172 BGI393172 BQE393172 CAA393172 CJW393172 CTS393172 DDO393172 DNK393172 DXG393172 EHC393172 EQY393172 FAU393172 FKQ393172 FUM393172 GEI393172 GOE393172 GYA393172 HHW393172 HRS393172 IBO393172 ILK393172 IVG393172 JFC393172 JOY393172 JYU393172 KIQ393172 KSM393172 LCI393172 LME393172 LWA393172 MFW393172 MPS393172 MZO393172 NJK393172 NTG393172 ODC393172 OMY393172 OWU393172 PGQ393172 PQM393172 QAI393172 QKE393172 QUA393172 RDW393172 RNS393172 RXO393172 SHK393172 SRG393172 TBC393172 TKY393172 TUU393172 UEQ393172 UOM393172 UYI393172 VIE393172 VSA393172 WBW393172 WLS393172 WVO393172 D458708 JC458708 SY458708 ACU458708 AMQ458708 AWM458708 BGI458708 BQE458708 CAA458708 CJW458708 CTS458708 DDO458708 DNK458708 DXG458708 EHC458708 EQY458708 FAU458708 FKQ458708 FUM458708 GEI458708 GOE458708 GYA458708 HHW458708 HRS458708 IBO458708 ILK458708 IVG458708 JFC458708 JOY458708 JYU458708 KIQ458708 KSM458708 LCI458708 LME458708 LWA458708 MFW458708 MPS458708 MZO458708 NJK458708 NTG458708 ODC458708 OMY458708 OWU458708 PGQ458708 PQM458708 QAI458708 QKE458708 QUA458708 RDW458708 RNS458708 RXO458708 SHK458708 SRG458708 TBC458708 TKY458708 TUU458708 UEQ458708 UOM458708 UYI458708 VIE458708 VSA458708 WBW458708 WLS458708 WVO458708 D524244 JC524244 SY524244 ACU524244 AMQ524244 AWM524244 BGI524244 BQE524244 CAA524244 CJW524244 CTS524244 DDO524244 DNK524244 DXG524244 EHC524244 EQY524244 FAU524244 FKQ524244 FUM524244 GEI524244 GOE524244 GYA524244 HHW524244 HRS524244 IBO524244 ILK524244 IVG524244 JFC524244 JOY524244 JYU524244 KIQ524244 KSM524244 LCI524244 LME524244 LWA524244 MFW524244 MPS524244 MZO524244 NJK524244 NTG524244 ODC524244 OMY524244 OWU524244 PGQ524244 PQM524244 QAI524244 QKE524244 QUA524244 RDW524244 RNS524244 RXO524244 SHK524244 SRG524244 TBC524244 TKY524244 TUU524244 UEQ524244 UOM524244 UYI524244 VIE524244 VSA524244 WBW524244 WLS524244 WVO524244 D589780 JC589780 SY589780 ACU589780 AMQ589780 AWM589780 BGI589780 BQE589780 CAA589780 CJW589780 CTS589780 DDO589780 DNK589780 DXG589780 EHC589780 EQY589780 FAU589780 FKQ589780 FUM589780 GEI589780 GOE589780 GYA589780 HHW589780 HRS589780 IBO589780 ILK589780 IVG589780 JFC589780 JOY589780 JYU589780 KIQ589780 KSM589780 LCI589780 LME589780 LWA589780 MFW589780 MPS589780 MZO589780 NJK589780 NTG589780 ODC589780 OMY589780 OWU589780 PGQ589780 PQM589780 QAI589780 QKE589780 QUA589780 RDW589780 RNS589780 RXO589780 SHK589780 SRG589780 TBC589780 TKY589780 TUU589780 UEQ589780 UOM589780 UYI589780 VIE589780 VSA589780 WBW589780 WLS589780 WVO589780 D655316 JC655316 SY655316 ACU655316 AMQ655316 AWM655316 BGI655316 BQE655316 CAA655316 CJW655316 CTS655316 DDO655316 DNK655316 DXG655316 EHC655316 EQY655316 FAU655316 FKQ655316 FUM655316 GEI655316 GOE655316 GYA655316 HHW655316 HRS655316 IBO655316 ILK655316 IVG655316 JFC655316 JOY655316 JYU655316 KIQ655316 KSM655316 LCI655316 LME655316 LWA655316 MFW655316 MPS655316 MZO655316 NJK655316 NTG655316 ODC655316 OMY655316 OWU655316 PGQ655316 PQM655316 QAI655316 QKE655316 QUA655316 RDW655316 RNS655316 RXO655316 SHK655316 SRG655316 TBC655316 TKY655316 TUU655316 UEQ655316 UOM655316 UYI655316 VIE655316 VSA655316 WBW655316 WLS655316 WVO655316 D720852 JC720852 SY720852 ACU720852 AMQ720852 AWM720852 BGI720852 BQE720852 CAA720852 CJW720852 CTS720852 DDO720852 DNK720852 DXG720852 EHC720852 EQY720852 FAU720852 FKQ720852 FUM720852 GEI720852 GOE720852 GYA720852 HHW720852 HRS720852 IBO720852 ILK720852 IVG720852 JFC720852 JOY720852 JYU720852 KIQ720852 KSM720852 LCI720852 LME720852 LWA720852 MFW720852 MPS720852 MZO720852 NJK720852 NTG720852 ODC720852 OMY720852 OWU720852 PGQ720852 PQM720852 QAI720852 QKE720852 QUA720852 RDW720852 RNS720852 RXO720852 SHK720852 SRG720852 TBC720852 TKY720852 TUU720852 UEQ720852 UOM720852 UYI720852 VIE720852 VSA720852 WBW720852 WLS720852 WVO720852 D786388 JC786388 SY786388 ACU786388 AMQ786388 AWM786388 BGI786388 BQE786388 CAA786388 CJW786388 CTS786388 DDO786388 DNK786388 DXG786388 EHC786388 EQY786388 FAU786388 FKQ786388 FUM786388 GEI786388 GOE786388 GYA786388 HHW786388 HRS786388 IBO786388 ILK786388 IVG786388 JFC786388 JOY786388 JYU786388 KIQ786388 KSM786388 LCI786388 LME786388 LWA786388 MFW786388 MPS786388 MZO786388 NJK786388 NTG786388 ODC786388 OMY786388 OWU786388 PGQ786388 PQM786388 QAI786388 QKE786388 QUA786388 RDW786388 RNS786388 RXO786388 SHK786388 SRG786388 TBC786388 TKY786388 TUU786388 UEQ786388 UOM786388 UYI786388 VIE786388 VSA786388 WBW786388 WLS786388 WVO786388 D851924 JC851924 SY851924 ACU851924 AMQ851924 AWM851924 BGI851924 BQE851924 CAA851924 CJW851924 CTS851924 DDO851924 DNK851924 DXG851924 EHC851924 EQY851924 FAU851924 FKQ851924 FUM851924 GEI851924 GOE851924 GYA851924 HHW851924 HRS851924 IBO851924 ILK851924 IVG851924 JFC851924 JOY851924 JYU851924 KIQ851924 KSM851924 LCI851924 LME851924 LWA851924 MFW851924 MPS851924 MZO851924 NJK851924 NTG851924 ODC851924 OMY851924 OWU851924 PGQ851924 PQM851924 QAI851924 QKE851924 QUA851924 RDW851924 RNS851924 RXO851924 SHK851924 SRG851924 TBC851924 TKY851924 TUU851924 UEQ851924 UOM851924 UYI851924 VIE851924 VSA851924 WBW851924 WLS851924 WVO851924 D917460 JC917460 SY917460 ACU917460 AMQ917460 AWM917460 BGI917460 BQE917460 CAA917460 CJW917460 CTS917460 DDO917460 DNK917460 DXG917460 EHC917460 EQY917460 FAU917460 FKQ917460 FUM917460 GEI917460 GOE917460 GYA917460 HHW917460 HRS917460 IBO917460 ILK917460 IVG917460 JFC917460 JOY917460 JYU917460 KIQ917460 KSM917460 LCI917460 LME917460 LWA917460 MFW917460 MPS917460 MZO917460 NJK917460 NTG917460 ODC917460 OMY917460 OWU917460 PGQ917460 PQM917460 QAI917460 QKE917460 QUA917460 RDW917460 RNS917460 RXO917460 SHK917460 SRG917460 TBC917460 TKY917460 TUU917460 UEQ917460 UOM917460 UYI917460 VIE917460 VSA917460 WBW917460 WLS917460 WVO917460 D982996 JC982996 SY982996 ACU982996 AMQ982996 AWM982996 BGI982996 BQE982996 CAA982996 CJW982996 CTS982996 DDO982996 DNK982996 DXG982996 EHC982996 EQY982996 FAU982996 FKQ982996 FUM982996 GEI982996 GOE982996 GYA982996 HHW982996 HRS982996 IBO982996 ILK982996 IVG982996 JFC982996 JOY982996 JYU982996 KIQ982996 KSM982996 LCI982996 LME982996 LWA982996 MFW982996 MPS982996 MZO982996 NJK982996 NTG982996 ODC982996 OMY982996 OWU982996 PGQ982996 PQM982996 QAI982996 QKE982996 QUA982996 RDW982996 RNS982996 RXO982996 SHK982996 SRG982996 TBC982996 TKY982996 TUU982996 UEQ982996 UOM982996 UYI982996 VIE982996 VSA982996 WBW982996 WLS982996 WVO982996" xr:uid="{28C48D3E-22B7-4EB3-A709-831A599037FB}">
      <formula1>"PJ, ktoe"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08EF-6E72-472A-8A62-15121E4653C7}">
  <dimension ref="A1:AH133"/>
  <sheetViews>
    <sheetView workbookViewId="0">
      <pane xSplit="4" ySplit="1" topLeftCell="AA28" activePane="bottomRight" state="frozen"/>
      <selection pane="topRight" activeCell="E1" sqref="E1"/>
      <selection pane="bottomLeft" activeCell="A2" sqref="A2"/>
      <selection pane="bottomRight" activeCell="C103" sqref="C103"/>
    </sheetView>
  </sheetViews>
  <sheetFormatPr defaultRowHeight="14.5"/>
  <cols>
    <col min="3" max="3" width="49" customWidth="1"/>
    <col min="4" max="4" width="19.81640625" customWidth="1"/>
    <col min="5" max="5" width="11" bestFit="1" customWidth="1"/>
    <col min="32" max="32" width="12.81640625" customWidth="1"/>
  </cols>
  <sheetData>
    <row r="1" spans="1:34">
      <c r="A1" t="s">
        <v>350</v>
      </c>
      <c r="B1" t="s">
        <v>351</v>
      </c>
      <c r="C1" t="s">
        <v>352</v>
      </c>
      <c r="D1" t="s">
        <v>353</v>
      </c>
      <c r="E1" t="s">
        <v>354</v>
      </c>
      <c r="F1" t="s">
        <v>355</v>
      </c>
      <c r="G1" t="s">
        <v>356</v>
      </c>
      <c r="H1" t="s">
        <v>357</v>
      </c>
      <c r="I1" t="s">
        <v>358</v>
      </c>
      <c r="J1" t="s">
        <v>359</v>
      </c>
      <c r="K1" t="s">
        <v>360</v>
      </c>
      <c r="L1" t="s">
        <v>361</v>
      </c>
      <c r="M1" t="s">
        <v>362</v>
      </c>
      <c r="N1" t="s">
        <v>363</v>
      </c>
      <c r="O1" t="s">
        <v>364</v>
      </c>
      <c r="P1" t="s">
        <v>365</v>
      </c>
      <c r="Q1" t="s">
        <v>366</v>
      </c>
      <c r="R1" t="s">
        <v>367</v>
      </c>
      <c r="S1" t="s">
        <v>368</v>
      </c>
      <c r="T1" t="s">
        <v>369</v>
      </c>
      <c r="U1" t="s">
        <v>370</v>
      </c>
      <c r="V1" t="s">
        <v>371</v>
      </c>
      <c r="W1" t="s">
        <v>372</v>
      </c>
      <c r="X1" t="s">
        <v>373</v>
      </c>
      <c r="Y1" t="s">
        <v>374</v>
      </c>
      <c r="Z1" t="s">
        <v>375</v>
      </c>
      <c r="AA1" t="s">
        <v>376</v>
      </c>
      <c r="AB1" t="s">
        <v>377</v>
      </c>
      <c r="AC1" t="s">
        <v>378</v>
      </c>
      <c r="AD1" t="s">
        <v>379</v>
      </c>
      <c r="AE1" t="s">
        <v>380</v>
      </c>
      <c r="AF1" t="s">
        <v>381</v>
      </c>
      <c r="AG1" t="s">
        <v>382</v>
      </c>
      <c r="AH1" t="s">
        <v>383</v>
      </c>
    </row>
    <row r="2" spans="1:34">
      <c r="C2" t="s">
        <v>384</v>
      </c>
      <c r="D2" t="s">
        <v>385</v>
      </c>
      <c r="E2">
        <v>100</v>
      </c>
      <c r="F2">
        <v>100</v>
      </c>
      <c r="G2">
        <v>100</v>
      </c>
      <c r="H2">
        <v>100</v>
      </c>
      <c r="I2">
        <v>100</v>
      </c>
      <c r="J2">
        <v>100</v>
      </c>
      <c r="K2">
        <v>100</v>
      </c>
      <c r="L2">
        <v>100</v>
      </c>
      <c r="M2">
        <v>100</v>
      </c>
      <c r="N2">
        <v>100</v>
      </c>
      <c r="O2">
        <v>100</v>
      </c>
      <c r="P2">
        <v>100</v>
      </c>
      <c r="Q2">
        <v>100</v>
      </c>
      <c r="R2">
        <v>100</v>
      </c>
      <c r="S2">
        <v>100</v>
      </c>
      <c r="T2">
        <v>100</v>
      </c>
      <c r="U2">
        <v>100</v>
      </c>
      <c r="V2">
        <v>100</v>
      </c>
      <c r="W2">
        <v>100</v>
      </c>
      <c r="X2">
        <v>100</v>
      </c>
      <c r="Y2">
        <v>100</v>
      </c>
      <c r="Z2">
        <v>100</v>
      </c>
      <c r="AA2">
        <v>100</v>
      </c>
      <c r="AB2">
        <v>100</v>
      </c>
      <c r="AC2">
        <v>100</v>
      </c>
      <c r="AD2">
        <v>100</v>
      </c>
      <c r="AE2">
        <v>100</v>
      </c>
      <c r="AF2">
        <v>100</v>
      </c>
      <c r="AG2" t="s">
        <v>386</v>
      </c>
      <c r="AH2" t="s">
        <v>386</v>
      </c>
    </row>
    <row r="3" spans="1:34">
      <c r="C3" t="s">
        <v>387</v>
      </c>
      <c r="D3" t="s">
        <v>388</v>
      </c>
      <c r="E3">
        <v>4644810</v>
      </c>
      <c r="F3">
        <v>4629740</v>
      </c>
      <c r="G3">
        <v>4661780</v>
      </c>
      <c r="H3">
        <v>4602860</v>
      </c>
      <c r="I3">
        <v>4691000</v>
      </c>
      <c r="J3">
        <v>4633480</v>
      </c>
      <c r="K3">
        <v>4652210</v>
      </c>
      <c r="L3">
        <v>4622000</v>
      </c>
      <c r="M3">
        <v>4637860</v>
      </c>
      <c r="N3">
        <v>4537290</v>
      </c>
      <c r="O3">
        <v>4555000</v>
      </c>
      <c r="P3">
        <v>4557000</v>
      </c>
      <c r="Q3">
        <v>4470000</v>
      </c>
      <c r="R3">
        <v>4395000</v>
      </c>
      <c r="S3">
        <v>4401100</v>
      </c>
      <c r="T3">
        <v>4451490</v>
      </c>
      <c r="U3">
        <v>4349250</v>
      </c>
      <c r="V3">
        <v>4254490</v>
      </c>
      <c r="W3">
        <v>4172880</v>
      </c>
      <c r="X3">
        <v>4090290</v>
      </c>
      <c r="Y3">
        <v>3985800</v>
      </c>
      <c r="Z3">
        <v>4096725.9375</v>
      </c>
      <c r="AA3">
        <v>4054740</v>
      </c>
      <c r="AB3">
        <v>3966153.125</v>
      </c>
      <c r="AC3">
        <v>4062690</v>
      </c>
      <c r="AD3">
        <v>3659130</v>
      </c>
      <c r="AE3">
        <v>3710780</v>
      </c>
      <c r="AF3" t="s">
        <v>386</v>
      </c>
      <c r="AG3" t="s">
        <v>386</v>
      </c>
      <c r="AH3" t="s">
        <v>386</v>
      </c>
    </row>
    <row r="4" spans="1:34">
      <c r="C4" t="s">
        <v>389</v>
      </c>
      <c r="D4" t="s">
        <v>390</v>
      </c>
      <c r="E4">
        <v>14407227235.890205</v>
      </c>
      <c r="F4">
        <v>15206043795.50392</v>
      </c>
      <c r="G4">
        <v>14399076046.506392</v>
      </c>
      <c r="H4">
        <v>15156554431.387909</v>
      </c>
      <c r="I4">
        <v>15784196013.941542</v>
      </c>
      <c r="J4">
        <v>13471587140.191051</v>
      </c>
      <c r="K4">
        <v>16319845602.020708</v>
      </c>
      <c r="L4">
        <v>17638591598.75909</v>
      </c>
      <c r="M4">
        <v>17736405871.364853</v>
      </c>
      <c r="N4">
        <v>19561690065.525928</v>
      </c>
      <c r="O4">
        <v>20875778239.759277</v>
      </c>
      <c r="P4">
        <v>21676923710.625511</v>
      </c>
      <c r="Q4">
        <v>22361041391.052711</v>
      </c>
      <c r="R4">
        <v>17530297225.517002</v>
      </c>
      <c r="S4">
        <v>22002971285.97805</v>
      </c>
      <c r="T4">
        <v>22945598115.434761</v>
      </c>
      <c r="U4">
        <v>23601186633.018608</v>
      </c>
      <c r="V4">
        <v>20051925884.180996</v>
      </c>
      <c r="W4">
        <v>21674594799.372993</v>
      </c>
      <c r="X4">
        <v>25376981463.063671</v>
      </c>
      <c r="Y4">
        <v>25187175195.98344</v>
      </c>
      <c r="Z4">
        <v>26060516915.677734</v>
      </c>
      <c r="AA4">
        <v>26314368242.202213</v>
      </c>
      <c r="AB4">
        <v>26122815291.682598</v>
      </c>
      <c r="AC4">
        <v>26421498159.818047</v>
      </c>
      <c r="AD4">
        <v>26798199554.912853</v>
      </c>
      <c r="AE4">
        <v>24816878306.833065</v>
      </c>
      <c r="AF4">
        <v>27152776293.108738</v>
      </c>
      <c r="AG4">
        <v>26443622816.716972</v>
      </c>
      <c r="AH4" t="s">
        <v>386</v>
      </c>
    </row>
    <row r="5" spans="1:34">
      <c r="C5" t="s">
        <v>391</v>
      </c>
      <c r="D5" t="s">
        <v>392</v>
      </c>
      <c r="E5">
        <v>24745000000</v>
      </c>
      <c r="F5">
        <v>26117000000</v>
      </c>
      <c r="G5">
        <v>24731000000</v>
      </c>
      <c r="H5">
        <v>26032000000</v>
      </c>
      <c r="I5">
        <v>27110000000</v>
      </c>
      <c r="J5">
        <v>23138000000</v>
      </c>
      <c r="K5">
        <v>28030000000</v>
      </c>
      <c r="L5">
        <v>30295000000</v>
      </c>
      <c r="M5">
        <v>30463000000</v>
      </c>
      <c r="N5">
        <v>33598000000</v>
      </c>
      <c r="O5">
        <v>35855000000</v>
      </c>
      <c r="P5">
        <v>37231000000</v>
      </c>
      <c r="Q5">
        <v>38406000000</v>
      </c>
      <c r="R5">
        <v>30109000000</v>
      </c>
      <c r="S5">
        <v>37791000000</v>
      </c>
      <c r="T5">
        <v>39410000000</v>
      </c>
      <c r="U5">
        <v>40536000000</v>
      </c>
      <c r="V5">
        <v>34440000000</v>
      </c>
      <c r="W5">
        <v>37227000000</v>
      </c>
      <c r="X5">
        <v>43586000000</v>
      </c>
      <c r="Y5">
        <v>43259999999.999992</v>
      </c>
      <c r="Z5">
        <v>44759999999.999992</v>
      </c>
      <c r="AA5">
        <v>45196000000</v>
      </c>
      <c r="AB5">
        <v>44867000000</v>
      </c>
      <c r="AC5">
        <v>45380000000</v>
      </c>
      <c r="AD5">
        <v>46027000000</v>
      </c>
      <c r="AE5">
        <v>42624000000</v>
      </c>
      <c r="AF5">
        <v>46636000000</v>
      </c>
      <c r="AG5">
        <v>45418000000</v>
      </c>
      <c r="AH5" t="s">
        <v>386</v>
      </c>
    </row>
    <row r="6" spans="1:34">
      <c r="C6" t="s">
        <v>393</v>
      </c>
      <c r="D6" t="s">
        <v>394</v>
      </c>
      <c r="E6">
        <v>16999000000.000002</v>
      </c>
      <c r="F6">
        <v>13190000000</v>
      </c>
      <c r="G6">
        <v>12899000000</v>
      </c>
      <c r="H6">
        <v>14471000000</v>
      </c>
      <c r="I6">
        <v>15599000000</v>
      </c>
      <c r="J6">
        <v>14944000000</v>
      </c>
      <c r="K6">
        <v>17897000000</v>
      </c>
      <c r="L6">
        <v>18010000000</v>
      </c>
      <c r="M6">
        <v>17872000000</v>
      </c>
      <c r="N6">
        <v>18985000000</v>
      </c>
      <c r="O6">
        <v>20622000000.000004</v>
      </c>
      <c r="P6">
        <v>24701000000</v>
      </c>
      <c r="Q6">
        <v>29778000000</v>
      </c>
      <c r="R6">
        <v>23136000000</v>
      </c>
      <c r="S6">
        <v>26365999999.999996</v>
      </c>
      <c r="T6">
        <v>26595000000</v>
      </c>
      <c r="U6">
        <v>27170000000</v>
      </c>
      <c r="V6">
        <v>23917000000</v>
      </c>
      <c r="W6">
        <v>27533000000</v>
      </c>
      <c r="X6">
        <v>28879000000</v>
      </c>
      <c r="Y6">
        <v>28595000000</v>
      </c>
      <c r="Z6">
        <v>32250000000</v>
      </c>
      <c r="AA6">
        <v>33809000000</v>
      </c>
      <c r="AB6">
        <v>35011000000</v>
      </c>
      <c r="AC6">
        <v>35427000000</v>
      </c>
      <c r="AD6">
        <v>38546000000</v>
      </c>
      <c r="AE6">
        <v>39909000000</v>
      </c>
      <c r="AF6">
        <v>47621000000</v>
      </c>
      <c r="AG6">
        <v>45418000000</v>
      </c>
      <c r="AH6" t="s">
        <v>386</v>
      </c>
    </row>
    <row r="7" spans="1:34">
      <c r="C7" t="s">
        <v>395</v>
      </c>
      <c r="D7" t="s">
        <v>396</v>
      </c>
      <c r="E7">
        <v>13081185071.181225</v>
      </c>
      <c r="F7">
        <v>10352405619.653088</v>
      </c>
      <c r="G7">
        <v>9920018457.279089</v>
      </c>
      <c r="H7">
        <v>10167931422.147274</v>
      </c>
      <c r="I7">
        <v>10791421653.407125</v>
      </c>
      <c r="J7">
        <v>11095931095.931095</v>
      </c>
      <c r="K7">
        <v>13578907435.508345</v>
      </c>
      <c r="L7">
        <v>14094537486.304586</v>
      </c>
      <c r="M7">
        <v>12122363155.395781</v>
      </c>
      <c r="N7">
        <v>11896854242.386263</v>
      </c>
      <c r="O7">
        <v>12951077058.343279</v>
      </c>
      <c r="P7">
        <v>13255876355.04991</v>
      </c>
      <c r="Q7">
        <v>15580786940.142319</v>
      </c>
      <c r="R7">
        <v>13474665113.570179</v>
      </c>
      <c r="S7">
        <v>18755157205.861431</v>
      </c>
      <c r="T7">
        <v>19993234100.135319</v>
      </c>
      <c r="U7">
        <v>20342917041.030251</v>
      </c>
      <c r="V7">
        <v>18777577137.473503</v>
      </c>
      <c r="W7">
        <v>24649059982.094898</v>
      </c>
      <c r="X7">
        <v>21262700633.190987</v>
      </c>
      <c r="Y7">
        <v>25187175195.98344</v>
      </c>
      <c r="Z7">
        <v>31795326826.382729</v>
      </c>
      <c r="AA7">
        <v>34861827180.86203</v>
      </c>
      <c r="AB7">
        <v>35919770185.698166</v>
      </c>
      <c r="AC7">
        <v>32522721013.494907</v>
      </c>
      <c r="AD7">
        <v>32070887761.045013</v>
      </c>
      <c r="AE7">
        <v>29050080069.879169</v>
      </c>
      <c r="AF7">
        <v>35915981597.405533</v>
      </c>
      <c r="AG7">
        <v>35205022866.444458</v>
      </c>
      <c r="AH7" t="s">
        <v>386</v>
      </c>
    </row>
    <row r="8" spans="1:34">
      <c r="C8" t="s">
        <v>397</v>
      </c>
      <c r="D8" t="s">
        <v>398</v>
      </c>
      <c r="E8" t="s">
        <v>386</v>
      </c>
      <c r="F8">
        <v>36042.225675057081</v>
      </c>
      <c r="G8">
        <v>35466.413987252476</v>
      </c>
      <c r="H8">
        <v>37040.413445941085</v>
      </c>
      <c r="I8">
        <v>39005.263472033061</v>
      </c>
      <c r="J8">
        <v>32999.70148102352</v>
      </c>
      <c r="K8">
        <v>38958.793394146043</v>
      </c>
      <c r="L8">
        <v>40991.277377353035</v>
      </c>
      <c r="M8">
        <v>42277.577573874099</v>
      </c>
      <c r="N8">
        <v>45346.553982834812</v>
      </c>
      <c r="O8">
        <v>47767.435302833255</v>
      </c>
      <c r="P8">
        <v>49953.630576902244</v>
      </c>
      <c r="Q8">
        <v>54802.283511741305</v>
      </c>
      <c r="R8">
        <v>47035.991469002824</v>
      </c>
      <c r="S8">
        <v>60730.864198762232</v>
      </c>
      <c r="T8">
        <v>63944.872087379728</v>
      </c>
      <c r="U8">
        <v>66875.771251781043</v>
      </c>
      <c r="V8">
        <v>57156.920038835167</v>
      </c>
      <c r="W8">
        <v>60792.468790267485</v>
      </c>
      <c r="X8">
        <v>72292.853894080341</v>
      </c>
      <c r="Y8">
        <v>70371.836450275732</v>
      </c>
      <c r="Z8">
        <v>82142.44915383849</v>
      </c>
      <c r="AA8">
        <v>82485.367912026923</v>
      </c>
      <c r="AB8">
        <v>86802.942990161479</v>
      </c>
      <c r="AC8">
        <v>81470.926660582787</v>
      </c>
      <c r="AD8">
        <v>85996.691571032192</v>
      </c>
      <c r="AE8">
        <v>78662.512752458555</v>
      </c>
      <c r="AF8">
        <v>85454.108170568667</v>
      </c>
      <c r="AG8">
        <v>82837.876884229147</v>
      </c>
      <c r="AH8" t="s">
        <v>386</v>
      </c>
    </row>
    <row r="9" spans="1:34">
      <c r="C9" t="s">
        <v>399</v>
      </c>
      <c r="D9" t="s">
        <v>400</v>
      </c>
      <c r="E9">
        <v>1222.3000488281</v>
      </c>
      <c r="F9">
        <v>1222.5999755859</v>
      </c>
      <c r="G9">
        <v>1361.5</v>
      </c>
      <c r="H9">
        <v>1525.8000488281</v>
      </c>
      <c r="I9">
        <v>1645.5</v>
      </c>
      <c r="J9">
        <v>1737.5</v>
      </c>
      <c r="K9">
        <v>1833.6999511719</v>
      </c>
      <c r="L9">
        <v>1953.8000488281</v>
      </c>
      <c r="M9">
        <v>1904.4000244141</v>
      </c>
      <c r="N9">
        <v>1693</v>
      </c>
      <c r="O9">
        <v>1730.7349999999999</v>
      </c>
      <c r="P9">
        <v>1678.0889999999999</v>
      </c>
      <c r="Q9">
        <v>1544.7170000000001</v>
      </c>
      <c r="R9">
        <v>1355.3510000000001</v>
      </c>
      <c r="S9">
        <v>1898.0709999999999</v>
      </c>
      <c r="T9">
        <v>2444.5859999999998</v>
      </c>
      <c r="U9">
        <v>2569.5059999999999</v>
      </c>
      <c r="V9">
        <v>2348.0839999999998</v>
      </c>
      <c r="W9">
        <v>2212.4390000000003</v>
      </c>
      <c r="X9">
        <v>2769.2860000000001</v>
      </c>
      <c r="Y9">
        <v>2938.3143780370001</v>
      </c>
      <c r="Z9">
        <v>2846.5987975642702</v>
      </c>
      <c r="AA9">
        <v>2731.6979799999999</v>
      </c>
      <c r="AB9">
        <v>1984.6937339999999</v>
      </c>
      <c r="AC9">
        <v>1925.7720086296699</v>
      </c>
      <c r="AD9">
        <v>1907.05190944687</v>
      </c>
      <c r="AE9">
        <v>1868.7326276599999</v>
      </c>
      <c r="AF9">
        <v>1982.586170817</v>
      </c>
      <c r="AG9">
        <v>2027.6371098960301</v>
      </c>
      <c r="AH9" t="s">
        <v>386</v>
      </c>
    </row>
    <row r="10" spans="1:34">
      <c r="C10" t="s">
        <v>401</v>
      </c>
      <c r="D10" t="s">
        <v>402</v>
      </c>
      <c r="E10">
        <v>17553400</v>
      </c>
      <c r="F10">
        <v>21860100</v>
      </c>
      <c r="G10">
        <v>23886600</v>
      </c>
      <c r="H10">
        <v>26929300</v>
      </c>
      <c r="I10">
        <v>26888500</v>
      </c>
      <c r="J10">
        <v>28831400</v>
      </c>
      <c r="K10">
        <v>30075100</v>
      </c>
      <c r="L10">
        <v>30953500</v>
      </c>
      <c r="M10">
        <v>30185700</v>
      </c>
      <c r="N10">
        <v>31579700</v>
      </c>
      <c r="O10">
        <v>32577569</v>
      </c>
      <c r="P10">
        <v>33477398</v>
      </c>
      <c r="Q10">
        <v>39021581</v>
      </c>
      <c r="R10">
        <v>41386432</v>
      </c>
      <c r="S10">
        <v>41596552</v>
      </c>
      <c r="T10">
        <v>44657324</v>
      </c>
      <c r="U10">
        <v>46951775</v>
      </c>
      <c r="V10">
        <v>48728837</v>
      </c>
      <c r="W10">
        <v>51488427</v>
      </c>
      <c r="X10">
        <v>50026967</v>
      </c>
      <c r="Y10">
        <v>60640913</v>
      </c>
      <c r="Z10">
        <v>63360310.337765597</v>
      </c>
      <c r="AA10">
        <v>66355274</v>
      </c>
      <c r="AB10">
        <v>68197955</v>
      </c>
      <c r="AC10">
        <v>68123237.669316694</v>
      </c>
      <c r="AD10">
        <v>69779346</v>
      </c>
      <c r="AE10">
        <v>72446421</v>
      </c>
      <c r="AF10">
        <v>74257326</v>
      </c>
      <c r="AG10">
        <v>75667645.0347507</v>
      </c>
      <c r="AH10" t="s">
        <v>386</v>
      </c>
    </row>
    <row r="11" spans="1:34">
      <c r="C11" t="s">
        <v>403</v>
      </c>
      <c r="D11" t="s">
        <v>404</v>
      </c>
      <c r="E11">
        <v>12401</v>
      </c>
      <c r="F11">
        <v>14327</v>
      </c>
      <c r="G11">
        <v>16422</v>
      </c>
      <c r="H11">
        <v>18359</v>
      </c>
      <c r="I11">
        <v>19129</v>
      </c>
      <c r="J11">
        <v>22395</v>
      </c>
      <c r="K11">
        <v>25323</v>
      </c>
      <c r="L11">
        <v>26543</v>
      </c>
      <c r="M11">
        <v>24570</v>
      </c>
      <c r="N11">
        <v>29189</v>
      </c>
      <c r="O11">
        <v>31746</v>
      </c>
      <c r="P11">
        <v>35403</v>
      </c>
      <c r="Q11">
        <v>38566</v>
      </c>
      <c r="R11">
        <v>38793</v>
      </c>
      <c r="S11">
        <v>44142</v>
      </c>
      <c r="T11">
        <v>42787</v>
      </c>
      <c r="U11">
        <v>49376</v>
      </c>
      <c r="V11">
        <v>55799</v>
      </c>
      <c r="W11">
        <v>58911.7</v>
      </c>
      <c r="X11">
        <v>70121.850000000006</v>
      </c>
      <c r="Y11">
        <v>73324.210000000006</v>
      </c>
      <c r="Z11">
        <v>75910.52</v>
      </c>
      <c r="AA11">
        <v>81482.94</v>
      </c>
      <c r="AB11">
        <v>79818.899999999994</v>
      </c>
      <c r="AC11">
        <v>74840.22</v>
      </c>
      <c r="AD11">
        <v>90990.29</v>
      </c>
      <c r="AE11">
        <v>96847.64</v>
      </c>
      <c r="AF11" t="s">
        <v>386</v>
      </c>
      <c r="AG11" t="s">
        <v>386</v>
      </c>
      <c r="AH11" t="s">
        <v>386</v>
      </c>
    </row>
    <row r="12" spans="1:34">
      <c r="C12" t="s">
        <v>405</v>
      </c>
      <c r="D12" t="s">
        <v>406</v>
      </c>
      <c r="E12">
        <v>47900000</v>
      </c>
      <c r="F12">
        <v>45700000</v>
      </c>
      <c r="G12">
        <v>47200000</v>
      </c>
      <c r="H12">
        <v>46300000</v>
      </c>
      <c r="I12">
        <v>47300000</v>
      </c>
      <c r="J12">
        <v>40097000</v>
      </c>
      <c r="K12">
        <v>36284000</v>
      </c>
      <c r="L12">
        <v>39871000</v>
      </c>
      <c r="M12">
        <v>44055000</v>
      </c>
      <c r="N12">
        <v>45530000</v>
      </c>
      <c r="O12">
        <v>47304000</v>
      </c>
      <c r="P12">
        <v>49807000</v>
      </c>
      <c r="Q12">
        <v>47799000</v>
      </c>
      <c r="R12">
        <v>47040000</v>
      </c>
      <c r="S12">
        <v>47743000</v>
      </c>
      <c r="T12">
        <v>49402000</v>
      </c>
      <c r="U12">
        <v>47715000</v>
      </c>
      <c r="V12">
        <v>44140000</v>
      </c>
      <c r="W12">
        <v>43979000</v>
      </c>
      <c r="X12">
        <v>45616000</v>
      </c>
      <c r="Y12">
        <v>42568000</v>
      </c>
      <c r="Z12">
        <v>47678000</v>
      </c>
      <c r="AA12">
        <v>47113000</v>
      </c>
      <c r="AB12">
        <v>46219000</v>
      </c>
      <c r="AC12">
        <v>46957000</v>
      </c>
      <c r="AD12">
        <v>46126000</v>
      </c>
      <c r="AE12">
        <v>46048000</v>
      </c>
      <c r="AF12" t="s">
        <v>386</v>
      </c>
      <c r="AG12" t="s">
        <v>386</v>
      </c>
      <c r="AH12" t="s">
        <v>386</v>
      </c>
    </row>
    <row r="13" spans="1:34">
      <c r="C13" t="s">
        <v>407</v>
      </c>
      <c r="D13" t="s">
        <v>408</v>
      </c>
      <c r="E13">
        <v>7.3031598405638043</v>
      </c>
      <c r="F13">
        <v>7.8346484184065357</v>
      </c>
      <c r="G13">
        <v>8.6032388660135926</v>
      </c>
      <c r="H13">
        <v>8.8988803127974148</v>
      </c>
      <c r="I13">
        <v>8.8633539350636816</v>
      </c>
      <c r="J13">
        <v>7.9209547384317114</v>
      </c>
      <c r="K13">
        <v>7.9209547390778834</v>
      </c>
      <c r="L13">
        <v>8.8157367413278713</v>
      </c>
      <c r="M13">
        <v>8.2267407109555837</v>
      </c>
      <c r="N13">
        <v>8.4084765697542458</v>
      </c>
      <c r="O13">
        <v>8.3720177594384939</v>
      </c>
      <c r="P13">
        <v>8.2847580390840374</v>
      </c>
      <c r="Q13">
        <v>7.5394410592368626</v>
      </c>
      <c r="R13">
        <v>6.9012072338316992</v>
      </c>
      <c r="S13">
        <v>6.9801293332806393</v>
      </c>
      <c r="T13">
        <v>7.1318036577085184</v>
      </c>
      <c r="U13">
        <v>7.3078004663599412</v>
      </c>
      <c r="V13">
        <v>6.8382107597793871</v>
      </c>
      <c r="W13">
        <v>7.029875340973625</v>
      </c>
      <c r="X13">
        <v>7.9778686552802496</v>
      </c>
      <c r="Y13">
        <v>8.6972929968788879</v>
      </c>
      <c r="Z13">
        <v>8.8574019717787937</v>
      </c>
      <c r="AA13">
        <v>8.4908158361855079</v>
      </c>
      <c r="AB13">
        <v>8.4758127491677282</v>
      </c>
      <c r="AC13">
        <v>8.9858846384359445</v>
      </c>
      <c r="AD13">
        <v>9.3271329213322716</v>
      </c>
      <c r="AE13">
        <v>9.4956497417814578</v>
      </c>
      <c r="AF13" t="s">
        <v>386</v>
      </c>
      <c r="AG13" t="s">
        <v>386</v>
      </c>
      <c r="AH13" t="s">
        <v>386</v>
      </c>
    </row>
    <row r="14" spans="1:34">
      <c r="C14" t="s">
        <v>409</v>
      </c>
      <c r="D14" t="s">
        <v>410</v>
      </c>
      <c r="E14">
        <v>59.781477627471403</v>
      </c>
      <c r="F14">
        <v>61.680541103017703</v>
      </c>
      <c r="G14">
        <v>62.304890738813697</v>
      </c>
      <c r="H14">
        <v>63.3975026014568</v>
      </c>
      <c r="I14">
        <v>64.646201873048895</v>
      </c>
      <c r="J14">
        <v>67.637877211238305</v>
      </c>
      <c r="K14">
        <v>69.406867845993801</v>
      </c>
      <c r="L14">
        <v>69.562955254942807</v>
      </c>
      <c r="M14">
        <v>70.161290322580697</v>
      </c>
      <c r="N14">
        <v>71.201873048907402</v>
      </c>
      <c r="O14">
        <v>74.375650364203906</v>
      </c>
      <c r="P14">
        <v>77.653485952133195</v>
      </c>
      <c r="Q14">
        <v>79.968782518210205</v>
      </c>
      <c r="R14">
        <v>82.154006243496298</v>
      </c>
      <c r="S14">
        <v>84.0790842872008</v>
      </c>
      <c r="T14">
        <v>86.342351716961502</v>
      </c>
      <c r="U14">
        <v>89.412070759625394</v>
      </c>
      <c r="V14">
        <v>91.493236212278902</v>
      </c>
      <c r="W14">
        <v>95.473465140478694</v>
      </c>
      <c r="X14">
        <v>97.164412070759596</v>
      </c>
      <c r="Y14">
        <v>100</v>
      </c>
      <c r="Z14">
        <v>103.30385015608699</v>
      </c>
      <c r="AA14">
        <v>105.124869927159</v>
      </c>
      <c r="AB14">
        <v>107.700312174818</v>
      </c>
      <c r="AC14">
        <v>110.379812695109</v>
      </c>
      <c r="AD14">
        <v>112.04474505723201</v>
      </c>
      <c r="AE14">
        <v>113.475546305931</v>
      </c>
      <c r="AF14">
        <v>115.686784599376</v>
      </c>
      <c r="AG14">
        <v>117.89802289281999</v>
      </c>
      <c r="AH14" t="s">
        <v>386</v>
      </c>
    </row>
    <row r="15" spans="1:34">
      <c r="A15" s="188"/>
      <c r="B15" s="188"/>
      <c r="C15" s="188" t="s">
        <v>411</v>
      </c>
      <c r="D15" s="188" t="s">
        <v>412</v>
      </c>
      <c r="E15" s="188" t="s">
        <v>386</v>
      </c>
      <c r="F15" s="188">
        <v>5.4619998931884801</v>
      </c>
      <c r="G15" s="188">
        <v>5.2779998779296902</v>
      </c>
      <c r="H15" s="188">
        <v>5.3070001602172896</v>
      </c>
      <c r="I15" s="188">
        <v>5.0819997787475604</v>
      </c>
      <c r="J15" s="188">
        <v>4.9419999122619602</v>
      </c>
      <c r="K15" s="188">
        <v>5.0019998550415004</v>
      </c>
      <c r="L15" s="188">
        <v>5.09299993515015</v>
      </c>
      <c r="M15" s="188">
        <v>4.875</v>
      </c>
      <c r="N15" s="188">
        <v>4.9200000762939498</v>
      </c>
      <c r="O15" s="188">
        <v>4.8569998741149902</v>
      </c>
      <c r="P15" s="188">
        <v>4.7540001869201696</v>
      </c>
      <c r="Q15" s="188">
        <v>4.3819999694824201</v>
      </c>
      <c r="R15" s="188">
        <v>3.9130001068115199</v>
      </c>
      <c r="S15" s="188">
        <v>3.7379999160766602</v>
      </c>
      <c r="T15" s="188">
        <v>3.5799999237060498</v>
      </c>
      <c r="U15" s="188">
        <v>3.4319999217987101</v>
      </c>
      <c r="V15" s="188">
        <v>3.3450000286102299</v>
      </c>
      <c r="W15" s="188">
        <v>3.3069999217987101</v>
      </c>
      <c r="X15" s="188">
        <v>3.2339999675750701</v>
      </c>
      <c r="Y15" s="188">
        <v>3.2300000190734899</v>
      </c>
      <c r="Z15" s="188">
        <v>2.8190000057220499</v>
      </c>
      <c r="AA15" s="188">
        <v>2.8010001182556201</v>
      </c>
      <c r="AB15" s="188">
        <v>2.6170001029968302</v>
      </c>
      <c r="AC15" s="188">
        <v>2.7999999523162802</v>
      </c>
      <c r="AD15" s="188">
        <v>2.6400001049041699</v>
      </c>
      <c r="AE15" s="188">
        <v>2.6300001144409202</v>
      </c>
      <c r="AF15" s="188">
        <v>2.5950000286102299</v>
      </c>
      <c r="AG15" s="188">
        <v>2.5690000057220499</v>
      </c>
      <c r="AH15" s="188">
        <v>2.5429999828338601</v>
      </c>
    </row>
    <row r="16" spans="1:34">
      <c r="A16" s="188"/>
      <c r="B16" s="188"/>
      <c r="C16" s="188" t="s">
        <v>413</v>
      </c>
      <c r="D16" s="188" t="s">
        <v>414</v>
      </c>
      <c r="E16" s="188" t="s">
        <v>386</v>
      </c>
      <c r="F16" s="188">
        <v>23.825000762939499</v>
      </c>
      <c r="G16" s="188">
        <v>23.576000213623001</v>
      </c>
      <c r="H16" s="188">
        <v>23.603000640869102</v>
      </c>
      <c r="I16" s="188">
        <v>23.465000152587901</v>
      </c>
      <c r="J16" s="188">
        <v>22.8589992523193</v>
      </c>
      <c r="K16" s="188">
        <v>22.459999084472699</v>
      </c>
      <c r="L16" s="188">
        <v>22.150999069213899</v>
      </c>
      <c r="M16" s="188">
        <v>21.798000335693398</v>
      </c>
      <c r="N16" s="188">
        <v>21.3659992218018</v>
      </c>
      <c r="O16" s="188">
        <v>21.6149997711182</v>
      </c>
      <c r="P16" s="188">
        <v>20.739000320434599</v>
      </c>
      <c r="Q16" s="188">
        <v>20.915000915527301</v>
      </c>
      <c r="R16" s="188">
        <v>20.882999420166001</v>
      </c>
      <c r="S16" s="188">
        <v>21.2409992218018</v>
      </c>
      <c r="T16" s="188">
        <v>21.1340007781982</v>
      </c>
      <c r="U16" s="188">
        <v>21.443000793456999</v>
      </c>
      <c r="V16" s="188">
        <v>21.360000610351602</v>
      </c>
      <c r="W16" s="188">
        <v>21.624000549316399</v>
      </c>
      <c r="X16" s="188">
        <v>21.1410007476807</v>
      </c>
      <c r="Y16" s="188">
        <v>20.9769992828369</v>
      </c>
      <c r="Z16" s="188">
        <v>20.833999633789102</v>
      </c>
      <c r="AA16" s="188">
        <v>20.7040004730225</v>
      </c>
      <c r="AB16" s="188">
        <v>20.450000762939499</v>
      </c>
      <c r="AC16" s="188">
        <v>21.040000915527301</v>
      </c>
      <c r="AD16" s="188">
        <v>20.1420001983643</v>
      </c>
      <c r="AE16" s="188">
        <v>20.069999694824201</v>
      </c>
      <c r="AF16" s="188">
        <v>19.424999237060501</v>
      </c>
      <c r="AG16" s="188">
        <v>19.379999160766602</v>
      </c>
      <c r="AH16" s="188">
        <v>19.3290004730225</v>
      </c>
    </row>
    <row r="17" spans="1:34">
      <c r="A17" s="188"/>
      <c r="B17" s="188"/>
      <c r="C17" s="188" t="s">
        <v>415</v>
      </c>
      <c r="D17" s="188" t="s">
        <v>416</v>
      </c>
      <c r="E17" s="188" t="s">
        <v>386</v>
      </c>
      <c r="F17" s="188">
        <v>70.712997436523395</v>
      </c>
      <c r="G17" s="188">
        <v>71.146003723144503</v>
      </c>
      <c r="H17" s="188">
        <v>71.091003417968807</v>
      </c>
      <c r="I17" s="188">
        <v>71.452003479003906</v>
      </c>
      <c r="J17" s="188">
        <v>72.198997497558594</v>
      </c>
      <c r="K17" s="188">
        <v>72.538002014160199</v>
      </c>
      <c r="L17" s="188">
        <v>72.754997253417997</v>
      </c>
      <c r="M17" s="188">
        <v>73.327003479003906</v>
      </c>
      <c r="N17" s="188">
        <v>73.713996887207003</v>
      </c>
      <c r="O17" s="188">
        <v>73.527000427246094</v>
      </c>
      <c r="P17" s="188">
        <v>74.505996704101605</v>
      </c>
      <c r="Q17" s="188">
        <v>74.7030029296875</v>
      </c>
      <c r="R17" s="188">
        <v>75.204002380371094</v>
      </c>
      <c r="S17" s="188">
        <v>75.022003173828097</v>
      </c>
      <c r="T17" s="188">
        <v>75.286003112792997</v>
      </c>
      <c r="U17" s="188">
        <v>75.125</v>
      </c>
      <c r="V17" s="188">
        <v>75.294998168945298</v>
      </c>
      <c r="W17" s="188">
        <v>75.068000793457003</v>
      </c>
      <c r="X17" s="188">
        <v>75.625</v>
      </c>
      <c r="Y17" s="188">
        <v>75.792999267578097</v>
      </c>
      <c r="Z17" s="188">
        <v>76.346000671386705</v>
      </c>
      <c r="AA17" s="188">
        <v>76.495002746582003</v>
      </c>
      <c r="AB17" s="188">
        <v>76.933998107910199</v>
      </c>
      <c r="AC17" s="188">
        <v>76.160003662109403</v>
      </c>
      <c r="AD17" s="188">
        <v>77.218002319335895</v>
      </c>
      <c r="AE17" s="188">
        <v>77.300003051757798</v>
      </c>
      <c r="AF17" s="188">
        <v>77.980003356933594</v>
      </c>
      <c r="AG17" s="188">
        <v>78.051002502441406</v>
      </c>
      <c r="AH17" s="188">
        <v>78.127998352050795</v>
      </c>
    </row>
    <row r="18" spans="1:34">
      <c r="C18" t="s">
        <v>417</v>
      </c>
      <c r="D18" t="s">
        <v>418</v>
      </c>
      <c r="E18" t="s">
        <v>386</v>
      </c>
      <c r="F18">
        <v>57.208999633789098</v>
      </c>
      <c r="G18">
        <v>56.213001251220703</v>
      </c>
      <c r="H18">
        <v>55.769001007080099</v>
      </c>
      <c r="I18">
        <v>56.944999694824197</v>
      </c>
      <c r="J18">
        <v>58.279998779296903</v>
      </c>
      <c r="K18">
        <v>58.245998382568402</v>
      </c>
      <c r="L18">
        <v>58.007999420166001</v>
      </c>
      <c r="M18">
        <v>58.351001739502003</v>
      </c>
      <c r="N18">
        <v>58.659999847412102</v>
      </c>
      <c r="O18">
        <v>59.379001617431598</v>
      </c>
      <c r="P18">
        <v>59.261001586914098</v>
      </c>
      <c r="Q18">
        <v>59.554000854492202</v>
      </c>
      <c r="R18">
        <v>60.006999969482401</v>
      </c>
      <c r="S18">
        <v>60.201000213622997</v>
      </c>
      <c r="T18">
        <v>61.291000366210902</v>
      </c>
      <c r="U18">
        <v>61.784999847412102</v>
      </c>
      <c r="V18">
        <v>62.477001190185497</v>
      </c>
      <c r="W18">
        <v>62.838001251220703</v>
      </c>
      <c r="X18">
        <v>61.886001586914098</v>
      </c>
      <c r="Y18">
        <v>62.118000030517599</v>
      </c>
      <c r="Z18">
        <v>62.222000122070298</v>
      </c>
      <c r="AA18">
        <v>61.840999603271499</v>
      </c>
      <c r="AB18">
        <v>61.324001312255902</v>
      </c>
      <c r="AC18">
        <v>60.823001861572301</v>
      </c>
      <c r="AD18">
        <v>61.103000640869098</v>
      </c>
      <c r="AE18">
        <v>61.182998657226598</v>
      </c>
      <c r="AF18">
        <v>61.494998931884801</v>
      </c>
      <c r="AG18">
        <v>61.5260009765625</v>
      </c>
      <c r="AH18">
        <v>61.455001831054702</v>
      </c>
    </row>
    <row r="19" spans="1:34">
      <c r="C19" t="s">
        <v>419</v>
      </c>
      <c r="D19" t="s">
        <v>420</v>
      </c>
      <c r="E19">
        <v>59.331699371337898</v>
      </c>
      <c r="F19">
        <v>57.089801788330099</v>
      </c>
      <c r="G19">
        <v>56.118801116943402</v>
      </c>
      <c r="H19">
        <v>55.660099029541001</v>
      </c>
      <c r="I19">
        <v>56.817600250244098</v>
      </c>
      <c r="J19">
        <v>58.160499572753899</v>
      </c>
      <c r="K19">
        <v>58.116901397705099</v>
      </c>
      <c r="L19">
        <v>57.844699859619098</v>
      </c>
      <c r="M19">
        <v>58.162200927734403</v>
      </c>
      <c r="N19">
        <v>58.450698852539098</v>
      </c>
      <c r="O19">
        <v>59.171298980712898</v>
      </c>
      <c r="P19">
        <v>59.0307006835938</v>
      </c>
      <c r="Q19">
        <v>59.329200744628899</v>
      </c>
      <c r="R19">
        <v>59.816200256347699</v>
      </c>
      <c r="S19">
        <v>60.036098480224602</v>
      </c>
      <c r="T19">
        <v>61.157100677490199</v>
      </c>
      <c r="U19">
        <v>61.659400939941399</v>
      </c>
      <c r="V19">
        <v>62.323501586914098</v>
      </c>
      <c r="W19">
        <v>62.708499908447301</v>
      </c>
      <c r="X19">
        <v>61.792800903320298</v>
      </c>
      <c r="Y19">
        <v>61.982898712158203</v>
      </c>
      <c r="Z19">
        <v>62.095699310302699</v>
      </c>
      <c r="AA19">
        <v>61.749000549316399</v>
      </c>
      <c r="AB19">
        <v>61.262100219726598</v>
      </c>
      <c r="AC19">
        <v>60.771598815917997</v>
      </c>
      <c r="AD19">
        <v>61.0614013671875</v>
      </c>
      <c r="AE19">
        <v>61.164398193359403</v>
      </c>
      <c r="AF19">
        <v>61.5223999023438</v>
      </c>
      <c r="AG19">
        <v>62.152999877929702</v>
      </c>
      <c r="AH19" t="s">
        <v>386</v>
      </c>
    </row>
    <row r="20" spans="1:34">
      <c r="C20" t="s">
        <v>421</v>
      </c>
      <c r="D20" t="s">
        <v>422</v>
      </c>
      <c r="E20">
        <v>435285201341.68134</v>
      </c>
      <c r="F20">
        <v>441809284300.99713</v>
      </c>
      <c r="G20">
        <v>452350880952.91229</v>
      </c>
      <c r="H20">
        <v>461548993014.55884</v>
      </c>
      <c r="I20">
        <v>470263755096.13708</v>
      </c>
      <c r="J20">
        <v>489874824208.70422</v>
      </c>
      <c r="K20">
        <v>507466479939.97809</v>
      </c>
      <c r="L20">
        <v>521369452201.31323</v>
      </c>
      <c r="M20">
        <v>546074345040.83661</v>
      </c>
      <c r="N20">
        <v>575835002553.76746</v>
      </c>
      <c r="O20">
        <v>598748836333.28967</v>
      </c>
      <c r="P20">
        <v>615698816421.73267</v>
      </c>
      <c r="Q20">
        <v>634740522093.21143</v>
      </c>
      <c r="R20">
        <v>658748173071.72278</v>
      </c>
      <c r="S20">
        <v>691013116308.15723</v>
      </c>
      <c r="T20">
        <v>720330766437.78137</v>
      </c>
      <c r="U20">
        <v>743522431308.20898</v>
      </c>
      <c r="V20">
        <v>779970825710.71497</v>
      </c>
      <c r="W20">
        <v>814861082460.93787</v>
      </c>
      <c r="X20">
        <v>826355677813.71191</v>
      </c>
      <c r="Y20">
        <v>850186734783.75757</v>
      </c>
      <c r="Z20">
        <v>882866521703.87256</v>
      </c>
      <c r="AA20">
        <v>910586452765.52283</v>
      </c>
      <c r="AB20">
        <v>923361354679.67493</v>
      </c>
      <c r="AC20">
        <v>943859199739.92639</v>
      </c>
      <c r="AD20">
        <v>966172461654.45032</v>
      </c>
      <c r="AE20">
        <v>996229979785.06091</v>
      </c>
      <c r="AF20">
        <v>1025515660309.7042</v>
      </c>
      <c r="AG20">
        <v>1057365759862.4579</v>
      </c>
      <c r="AH20" t="s">
        <v>386</v>
      </c>
    </row>
    <row r="21" spans="1:34">
      <c r="C21" t="s">
        <v>423</v>
      </c>
      <c r="D21" t="s">
        <v>424</v>
      </c>
      <c r="E21">
        <v>571855000000</v>
      </c>
      <c r="F21">
        <v>580426000000</v>
      </c>
      <c r="G21">
        <v>594275000000</v>
      </c>
      <c r="H21">
        <v>606359000000</v>
      </c>
      <c r="I21">
        <v>617808000000</v>
      </c>
      <c r="J21">
        <v>643572000000</v>
      </c>
      <c r="K21">
        <v>666683000000</v>
      </c>
      <c r="L21">
        <v>684948000000</v>
      </c>
      <c r="M21">
        <v>717404000000</v>
      </c>
      <c r="N21">
        <v>756502000000</v>
      </c>
      <c r="O21">
        <v>786605000000</v>
      </c>
      <c r="P21">
        <v>808873000000</v>
      </c>
      <c r="Q21">
        <v>833889000000</v>
      </c>
      <c r="R21">
        <v>865428999999.99988</v>
      </c>
      <c r="S21">
        <v>907817000000</v>
      </c>
      <c r="T21">
        <v>946333000000</v>
      </c>
      <c r="U21">
        <v>976801000000</v>
      </c>
      <c r="V21">
        <v>1024685000000</v>
      </c>
      <c r="W21">
        <v>1070522000000</v>
      </c>
      <c r="X21">
        <v>1085622999999.9999</v>
      </c>
      <c r="Y21">
        <v>1116931000000</v>
      </c>
      <c r="Z21">
        <v>1159864000000</v>
      </c>
      <c r="AA21">
        <v>1196281000000</v>
      </c>
      <c r="AB21">
        <v>1213064000000</v>
      </c>
      <c r="AC21">
        <v>1239993000000</v>
      </c>
      <c r="AD21">
        <v>1269307000000</v>
      </c>
      <c r="AE21">
        <v>1308795000000</v>
      </c>
      <c r="AF21">
        <v>1347269000000</v>
      </c>
      <c r="AG21">
        <v>1389111999999.9998</v>
      </c>
      <c r="AH21" t="s">
        <v>386</v>
      </c>
    </row>
    <row r="22" spans="1:34">
      <c r="C22" t="s">
        <v>425</v>
      </c>
      <c r="D22" t="s">
        <v>426</v>
      </c>
      <c r="E22">
        <v>292410000000</v>
      </c>
      <c r="F22">
        <v>312479000000</v>
      </c>
      <c r="G22">
        <v>329398000000</v>
      </c>
      <c r="H22">
        <v>342143000000</v>
      </c>
      <c r="I22">
        <v>354212000000</v>
      </c>
      <c r="J22">
        <v>375479000000</v>
      </c>
      <c r="K22">
        <v>398879000000</v>
      </c>
      <c r="L22">
        <v>415405000000</v>
      </c>
      <c r="M22">
        <v>442180000000</v>
      </c>
      <c r="N22">
        <v>472749000000</v>
      </c>
      <c r="O22">
        <v>501500000000</v>
      </c>
      <c r="P22">
        <v>538910000000</v>
      </c>
      <c r="Q22">
        <v>569574000000</v>
      </c>
      <c r="R22">
        <v>609447000000</v>
      </c>
      <c r="S22">
        <v>650447000000</v>
      </c>
      <c r="T22">
        <v>693457000000</v>
      </c>
      <c r="U22">
        <v>739469000000</v>
      </c>
      <c r="V22">
        <v>804870000000</v>
      </c>
      <c r="W22">
        <v>869829000000</v>
      </c>
      <c r="X22">
        <v>912247000000</v>
      </c>
      <c r="Y22">
        <v>965217000000</v>
      </c>
      <c r="Z22">
        <v>1027427000000.0001</v>
      </c>
      <c r="AA22">
        <v>1087198000000</v>
      </c>
      <c r="AB22">
        <v>1127653000000</v>
      </c>
      <c r="AC22">
        <v>1177828000000</v>
      </c>
      <c r="AD22">
        <v>1222577000000</v>
      </c>
      <c r="AE22">
        <v>1277147000000</v>
      </c>
      <c r="AF22">
        <v>1328237000000</v>
      </c>
      <c r="AG22">
        <v>1389111999999.9998</v>
      </c>
      <c r="AH22" t="s">
        <v>386</v>
      </c>
    </row>
    <row r="23" spans="1:34">
      <c r="C23" t="s">
        <v>427</v>
      </c>
      <c r="D23" t="s">
        <v>428</v>
      </c>
      <c r="E23">
        <v>225017314351.67371</v>
      </c>
      <c r="F23">
        <v>245254689584.80496</v>
      </c>
      <c r="G23">
        <v>253324617395.98553</v>
      </c>
      <c r="H23">
        <v>240404019111.8606</v>
      </c>
      <c r="I23">
        <v>245044621238.32584</v>
      </c>
      <c r="J23">
        <v>278793436293.43628</v>
      </c>
      <c r="K23">
        <v>302639605462.82245</v>
      </c>
      <c r="L23">
        <v>325093911410.23633</v>
      </c>
      <c r="M23">
        <v>299925388319.88062</v>
      </c>
      <c r="N23">
        <v>296245770146.63489</v>
      </c>
      <c r="O23">
        <v>314953212334.35907</v>
      </c>
      <c r="P23">
        <v>289207899538.47809</v>
      </c>
      <c r="Q23">
        <v>298019045625.78485</v>
      </c>
      <c r="R23">
        <v>354948747815.95807</v>
      </c>
      <c r="S23">
        <v>462688149096.59979</v>
      </c>
      <c r="T23">
        <v>521317846940.30969</v>
      </c>
      <c r="U23">
        <v>553660527103.92334</v>
      </c>
      <c r="V23">
        <v>631914893617.02124</v>
      </c>
      <c r="W23">
        <v>778718889883.61682</v>
      </c>
      <c r="X23">
        <v>671658813135.03162</v>
      </c>
      <c r="Y23">
        <v>850186734783.75757</v>
      </c>
      <c r="Z23">
        <v>1012941930395.3467</v>
      </c>
      <c r="AA23">
        <v>1121053825531.0374</v>
      </c>
      <c r="AB23">
        <v>1156923155842.8235</v>
      </c>
      <c r="AC23">
        <v>1081270540714.2202</v>
      </c>
      <c r="AD23">
        <v>1017203594309.0107</v>
      </c>
      <c r="AE23">
        <v>929645508807.68677</v>
      </c>
      <c r="AF23">
        <v>1001762576363.225</v>
      </c>
      <c r="AG23">
        <v>1076747538950.4688</v>
      </c>
      <c r="AH23" t="s">
        <v>386</v>
      </c>
    </row>
    <row r="24" spans="1:34">
      <c r="C24" t="s">
        <v>429</v>
      </c>
      <c r="D24" t="s">
        <v>430</v>
      </c>
      <c r="E24">
        <v>17.995783028132401</v>
      </c>
      <c r="F24">
        <v>18.515466797011381</v>
      </c>
      <c r="G24">
        <v>20.331861122547934</v>
      </c>
      <c r="H24">
        <v>21.823674628850988</v>
      </c>
      <c r="I24">
        <v>21.736549498313064</v>
      </c>
      <c r="J24">
        <v>19.73197835987563</v>
      </c>
      <c r="K24">
        <v>19.731978361125126</v>
      </c>
      <c r="L24">
        <v>19.723248875628979</v>
      </c>
      <c r="M24">
        <v>19.657237249638655</v>
      </c>
      <c r="N24">
        <v>21.06349173596352</v>
      </c>
      <c r="O24">
        <v>21.145463555730856</v>
      </c>
      <c r="P24">
        <v>22.113711966307566</v>
      </c>
      <c r="Q24">
        <v>21.166006849880528</v>
      </c>
      <c r="R24">
        <v>20.460362964885118</v>
      </c>
      <c r="S24">
        <v>20.157915900719832</v>
      </c>
      <c r="T24">
        <v>19.497711528785942</v>
      </c>
      <c r="U24">
        <v>18.829444580676551</v>
      </c>
      <c r="V24">
        <v>20.25849378790555</v>
      </c>
      <c r="W24">
        <v>20.388593559438803</v>
      </c>
      <c r="X24">
        <v>21.496271349530911</v>
      </c>
      <c r="Y24">
        <v>23.87242202321454</v>
      </c>
      <c r="Z24">
        <v>23.523847601587562</v>
      </c>
      <c r="AA24">
        <v>24.923260991085524</v>
      </c>
      <c r="AB24">
        <v>26.679955612181988</v>
      </c>
      <c r="AC24">
        <v>27.134354268708538</v>
      </c>
      <c r="AD24">
        <v>26.823920536825145</v>
      </c>
      <c r="AE24">
        <v>26.036620084108321</v>
      </c>
      <c r="AF24" t="s">
        <v>386</v>
      </c>
      <c r="AG24" t="s">
        <v>386</v>
      </c>
      <c r="AH24" t="s">
        <v>386</v>
      </c>
    </row>
    <row r="25" spans="1:34">
      <c r="C25" t="s">
        <v>431</v>
      </c>
      <c r="D25" t="s">
        <v>432</v>
      </c>
      <c r="E25">
        <v>1285410</v>
      </c>
      <c r="F25">
        <v>1285710</v>
      </c>
      <c r="G25">
        <v>1286010</v>
      </c>
      <c r="H25">
        <v>1286310</v>
      </c>
      <c r="I25">
        <v>1286610</v>
      </c>
      <c r="J25">
        <v>1286910</v>
      </c>
      <c r="K25">
        <v>1287210</v>
      </c>
      <c r="L25">
        <v>1287510</v>
      </c>
      <c r="M25">
        <v>1287810</v>
      </c>
      <c r="N25">
        <v>1288110</v>
      </c>
      <c r="O25">
        <v>1288410</v>
      </c>
      <c r="P25">
        <v>1286010</v>
      </c>
      <c r="Q25">
        <v>1283610</v>
      </c>
      <c r="R25">
        <v>1281210</v>
      </c>
      <c r="S25">
        <v>1278810</v>
      </c>
      <c r="T25">
        <v>1276410</v>
      </c>
      <c r="U25">
        <v>1267550</v>
      </c>
      <c r="V25">
        <v>1258690</v>
      </c>
      <c r="W25">
        <v>1249830</v>
      </c>
      <c r="X25">
        <v>1240970</v>
      </c>
      <c r="Y25">
        <v>1232110</v>
      </c>
      <c r="Z25">
        <v>1235190</v>
      </c>
      <c r="AA25">
        <v>1238270</v>
      </c>
      <c r="AB25">
        <v>1241350</v>
      </c>
      <c r="AC25">
        <v>1244430</v>
      </c>
      <c r="AD25">
        <v>1247510</v>
      </c>
      <c r="AE25">
        <v>1250590</v>
      </c>
      <c r="AF25" t="s">
        <v>386</v>
      </c>
      <c r="AG25" t="s">
        <v>386</v>
      </c>
      <c r="AH25" t="s">
        <v>386</v>
      </c>
    </row>
    <row r="26" spans="1:34">
      <c r="A26" s="188"/>
      <c r="B26" s="188"/>
      <c r="C26" s="188" t="s">
        <v>78</v>
      </c>
      <c r="D26" s="188" t="s">
        <v>433</v>
      </c>
      <c r="E26" s="188">
        <v>612845441833.15649</v>
      </c>
      <c r="F26" s="188">
        <v>610411025719.07068</v>
      </c>
      <c r="G26" s="188">
        <v>612929148885.65979</v>
      </c>
      <c r="H26" s="188">
        <v>637626569147.17395</v>
      </c>
      <c r="I26" s="188">
        <v>663021292194.67859</v>
      </c>
      <c r="J26" s="188">
        <v>688455180927.29968</v>
      </c>
      <c r="K26" s="188">
        <v>715157730675.84155</v>
      </c>
      <c r="L26" s="188">
        <v>743524438064.51721</v>
      </c>
      <c r="M26" s="188">
        <v>777553274793.62036</v>
      </c>
      <c r="N26" s="188">
        <v>817003103115.57263</v>
      </c>
      <c r="O26" s="188">
        <v>849136627866.89539</v>
      </c>
      <c r="P26" s="188">
        <v>865532458792.99377</v>
      </c>
      <c r="Q26" s="188">
        <v>900165675800.26257</v>
      </c>
      <c r="R26" s="188">
        <v>927044087154.52234</v>
      </c>
      <c r="S26" s="188">
        <v>964640841002.25085</v>
      </c>
      <c r="T26" s="188">
        <v>995549478150.42932</v>
      </c>
      <c r="U26" s="188">
        <v>1023370937765.9186</v>
      </c>
      <c r="V26" s="188">
        <v>1062712484487.8436</v>
      </c>
      <c r="W26" s="188">
        <v>1101585578897.5942</v>
      </c>
      <c r="X26" s="188">
        <v>1122922429785.2156</v>
      </c>
      <c r="Y26" s="188">
        <v>1146138465603.8052</v>
      </c>
      <c r="Z26" s="188">
        <v>1174365405253.4387</v>
      </c>
      <c r="AA26" s="188">
        <v>1220378941628.1011</v>
      </c>
      <c r="AB26" s="188">
        <v>1251924213148.0706</v>
      </c>
      <c r="AC26" s="188">
        <v>1283636898773.0466</v>
      </c>
      <c r="AD26" s="188">
        <v>1311782435234.0071</v>
      </c>
      <c r="AE26" s="188">
        <v>1348127423067.2375</v>
      </c>
      <c r="AF26" s="188">
        <v>1380045920527.7263</v>
      </c>
      <c r="AG26" s="188">
        <v>1420623874171.9475</v>
      </c>
      <c r="AH26" s="188" t="s">
        <v>386</v>
      </c>
    </row>
    <row r="27" spans="1:34">
      <c r="A27" s="188"/>
      <c r="B27" s="188"/>
      <c r="C27" s="188" t="s">
        <v>81</v>
      </c>
      <c r="D27" s="188" t="s">
        <v>434</v>
      </c>
      <c r="E27" s="188">
        <v>798023000000</v>
      </c>
      <c r="F27" s="188">
        <v>794853000000</v>
      </c>
      <c r="G27" s="188">
        <v>798132000000</v>
      </c>
      <c r="H27" s="188">
        <v>830292000000</v>
      </c>
      <c r="I27" s="188">
        <v>863360000000</v>
      </c>
      <c r="J27" s="188">
        <v>896479000000.00012</v>
      </c>
      <c r="K27" s="188">
        <v>931250000000</v>
      </c>
      <c r="L27" s="188">
        <v>968188000000</v>
      </c>
      <c r="M27" s="188">
        <v>1012499000000</v>
      </c>
      <c r="N27" s="188">
        <v>1063869000000</v>
      </c>
      <c r="O27" s="188">
        <v>1105712000000</v>
      </c>
      <c r="P27" s="188">
        <v>1127062000000</v>
      </c>
      <c r="Q27" s="188">
        <v>1172160000000</v>
      </c>
      <c r="R27" s="188">
        <v>1207160000000</v>
      </c>
      <c r="S27" s="188">
        <v>1256117000000</v>
      </c>
      <c r="T27" s="188">
        <v>1296365000000</v>
      </c>
      <c r="U27" s="188">
        <v>1332593000000</v>
      </c>
      <c r="V27" s="188">
        <v>1383822000000</v>
      </c>
      <c r="W27" s="188">
        <v>1434441000000</v>
      </c>
      <c r="X27" s="188">
        <v>1462224999999.9998</v>
      </c>
      <c r="Y27" s="188">
        <v>1492456000000</v>
      </c>
      <c r="Z27" s="188">
        <v>1529212000000</v>
      </c>
      <c r="AA27" s="188">
        <v>1589129000000</v>
      </c>
      <c r="AB27" s="188">
        <v>1630206000000</v>
      </c>
      <c r="AC27" s="188">
        <v>1671501000000</v>
      </c>
      <c r="AD27" s="188">
        <v>1708150999999.9998</v>
      </c>
      <c r="AE27" s="188">
        <v>1755478000000</v>
      </c>
      <c r="AF27" s="188">
        <v>1797041000000</v>
      </c>
      <c r="AG27" s="188">
        <v>1849880000000</v>
      </c>
      <c r="AH27" s="188" t="s">
        <v>386</v>
      </c>
    </row>
    <row r="28" spans="1:34">
      <c r="A28" s="188"/>
      <c r="B28" s="188"/>
      <c r="C28" s="188" t="s">
        <v>83</v>
      </c>
      <c r="D28" s="188" t="s">
        <v>435</v>
      </c>
      <c r="E28" s="188">
        <v>403855000000</v>
      </c>
      <c r="F28" s="188">
        <v>414478000000</v>
      </c>
      <c r="G28" s="188">
        <v>422439999999.99994</v>
      </c>
      <c r="H28" s="188">
        <v>443390000000</v>
      </c>
      <c r="I28" s="188">
        <v>465757000000</v>
      </c>
      <c r="J28" s="188">
        <v>494567000000</v>
      </c>
      <c r="K28" s="188">
        <v>527599000000</v>
      </c>
      <c r="L28" s="188">
        <v>555291000000</v>
      </c>
      <c r="M28" s="188">
        <v>588097000000</v>
      </c>
      <c r="N28" s="188">
        <v>620141000000</v>
      </c>
      <c r="O28" s="188">
        <v>661159000000</v>
      </c>
      <c r="P28" s="188">
        <v>705066000000</v>
      </c>
      <c r="Q28" s="188">
        <v>754252999999.99988</v>
      </c>
      <c r="R28" s="188">
        <v>800959999999.99988</v>
      </c>
      <c r="S28" s="188">
        <v>861039000000</v>
      </c>
      <c r="T28" s="188">
        <v>922371000000</v>
      </c>
      <c r="U28" s="188">
        <v>996430000000</v>
      </c>
      <c r="V28" s="188">
        <v>1086593000000</v>
      </c>
      <c r="W28" s="188">
        <v>1177313000000</v>
      </c>
      <c r="X28" s="188">
        <v>1260145000000</v>
      </c>
      <c r="Y28" s="188">
        <v>1301211000000</v>
      </c>
      <c r="Z28" s="188">
        <v>1416622000000</v>
      </c>
      <c r="AA28" s="188">
        <v>1499458000000.0002</v>
      </c>
      <c r="AB28" s="188">
        <v>1536307000000</v>
      </c>
      <c r="AC28" s="188">
        <v>1598530000000</v>
      </c>
      <c r="AD28" s="188">
        <v>1624601000000</v>
      </c>
      <c r="AE28" s="188">
        <v>1660714000000</v>
      </c>
      <c r="AF28" s="188">
        <v>1763627000000</v>
      </c>
      <c r="AG28" s="188">
        <v>1849880000000</v>
      </c>
      <c r="AH28" s="188" t="s">
        <v>386</v>
      </c>
    </row>
    <row r="29" spans="1:34">
      <c r="A29" s="188"/>
      <c r="B29" s="188"/>
      <c r="C29" s="188" t="s">
        <v>85</v>
      </c>
      <c r="D29" s="188" t="s">
        <v>436</v>
      </c>
      <c r="E29" s="188">
        <v>310777222008.46478</v>
      </c>
      <c r="F29" s="188">
        <v>325310415195.03961</v>
      </c>
      <c r="G29" s="188">
        <v>324878874105.97546</v>
      </c>
      <c r="H29" s="188">
        <v>311544406970.20801</v>
      </c>
      <c r="I29" s="188">
        <v>322211691456.24353</v>
      </c>
      <c r="J29" s="188">
        <v>367216364716.36475</v>
      </c>
      <c r="K29" s="188">
        <v>400302731411.22913</v>
      </c>
      <c r="L29" s="188">
        <v>434568007512.91278</v>
      </c>
      <c r="M29" s="188">
        <v>398899138574.23865</v>
      </c>
      <c r="N29" s="188">
        <v>388608221581.65179</v>
      </c>
      <c r="O29" s="188">
        <v>415222633925.76776</v>
      </c>
      <c r="P29" s="188">
        <v>378376086723.19415</v>
      </c>
      <c r="Q29" s="188">
        <v>394648911678.52649</v>
      </c>
      <c r="R29" s="188">
        <v>466488060570.76288</v>
      </c>
      <c r="S29" s="188">
        <v>612490396927.01672</v>
      </c>
      <c r="T29" s="188">
        <v>693407758231.84485</v>
      </c>
      <c r="U29" s="188">
        <v>746054207846.66077</v>
      </c>
      <c r="V29" s="188">
        <v>853099630996.30994</v>
      </c>
      <c r="W29" s="188">
        <v>1053995523724.2615</v>
      </c>
      <c r="X29" s="188">
        <v>927805183330.87903</v>
      </c>
      <c r="Y29" s="188">
        <v>1146138465603.8052</v>
      </c>
      <c r="Z29" s="188">
        <v>1396649906339.3474</v>
      </c>
      <c r="AA29" s="188">
        <v>1546151783872.9639</v>
      </c>
      <c r="AB29" s="188">
        <v>1576184467015.4919</v>
      </c>
      <c r="AC29" s="188">
        <v>1467483705131.7361</v>
      </c>
      <c r="AD29" s="188">
        <v>1351693984524.5029</v>
      </c>
      <c r="AE29" s="188">
        <v>1208846993739.9915</v>
      </c>
      <c r="AF29" s="188">
        <v>1330135756844.4075</v>
      </c>
      <c r="AG29" s="188">
        <v>1433904348500.1162</v>
      </c>
      <c r="AH29" s="188" t="s">
        <v>386</v>
      </c>
    </row>
    <row r="30" spans="1:34">
      <c r="C30" t="s">
        <v>92</v>
      </c>
      <c r="D30" t="s">
        <v>437</v>
      </c>
      <c r="E30">
        <v>50.606937394035015</v>
      </c>
      <c r="F30">
        <v>52.145239434209842</v>
      </c>
      <c r="G30">
        <v>52.928588253572087</v>
      </c>
      <c r="H30">
        <v>53.401694825434909</v>
      </c>
      <c r="I30">
        <v>53.947020941438105</v>
      </c>
      <c r="J30">
        <v>55.167717258296058</v>
      </c>
      <c r="K30">
        <v>56.654926174496644</v>
      </c>
      <c r="L30">
        <v>57.353633798394533</v>
      </c>
      <c r="M30">
        <v>58.083711687616479</v>
      </c>
      <c r="N30">
        <v>58.291105389855325</v>
      </c>
      <c r="O30">
        <v>59.794865209023683</v>
      </c>
      <c r="P30">
        <v>62.557871705372023</v>
      </c>
      <c r="Q30">
        <v>64.347273409773393</v>
      </c>
      <c r="R30">
        <v>66.350773716822943</v>
      </c>
      <c r="S30">
        <v>68.547675097144605</v>
      </c>
      <c r="T30">
        <v>71.150563305859066</v>
      </c>
      <c r="U30">
        <v>74.773768134756821</v>
      </c>
      <c r="V30">
        <v>78.521153732199664</v>
      </c>
      <c r="W30">
        <v>82.074689722337837</v>
      </c>
      <c r="X30">
        <v>86.179965463591458</v>
      </c>
      <c r="Y30">
        <v>87.185886887117618</v>
      </c>
      <c r="Z30">
        <v>92.637384482988622</v>
      </c>
      <c r="AA30">
        <v>94.357223359462978</v>
      </c>
      <c r="AB30">
        <v>94.240053097583981</v>
      </c>
      <c r="AC30">
        <v>95.63440285109013</v>
      </c>
      <c r="AD30">
        <v>95.108746240818292</v>
      </c>
      <c r="AE30">
        <v>94.601812156005366</v>
      </c>
      <c r="AF30">
        <v>98.140610036165015</v>
      </c>
      <c r="AG30">
        <v>100</v>
      </c>
      <c r="AH30" t="s">
        <v>386</v>
      </c>
    </row>
    <row r="31" spans="1:34">
      <c r="C31" t="s">
        <v>438</v>
      </c>
      <c r="D31" t="s">
        <v>439</v>
      </c>
      <c r="E31">
        <v>50.606937394035</v>
      </c>
      <c r="F31">
        <v>52.145239434209799</v>
      </c>
      <c r="G31">
        <v>52.928588253572102</v>
      </c>
      <c r="H31">
        <v>53.401694825434902</v>
      </c>
      <c r="I31">
        <v>53.947020941438097</v>
      </c>
      <c r="J31">
        <v>55.167717258296101</v>
      </c>
      <c r="K31">
        <v>56.654926174496701</v>
      </c>
      <c r="L31">
        <v>57.353633798394497</v>
      </c>
      <c r="M31">
        <v>58.0837116876165</v>
      </c>
      <c r="N31">
        <v>58.291105389855304</v>
      </c>
      <c r="O31">
        <v>59.794865209023698</v>
      </c>
      <c r="P31">
        <v>62.557871705372001</v>
      </c>
      <c r="Q31">
        <v>64.347273409773393</v>
      </c>
      <c r="R31">
        <v>66.3507737168229</v>
      </c>
      <c r="S31">
        <v>68.547675097144605</v>
      </c>
      <c r="T31">
        <v>71.150563305859094</v>
      </c>
      <c r="U31">
        <v>74.773768134756807</v>
      </c>
      <c r="V31">
        <v>78.521153732199707</v>
      </c>
      <c r="W31">
        <v>82.074689722337794</v>
      </c>
      <c r="X31">
        <v>86.1799654635915</v>
      </c>
      <c r="Y31">
        <v>87.185886887117604</v>
      </c>
      <c r="Z31">
        <v>92.637384482988594</v>
      </c>
      <c r="AA31">
        <v>94.357223359463006</v>
      </c>
      <c r="AB31">
        <v>94.240053097583996</v>
      </c>
      <c r="AC31">
        <v>95.634402851090101</v>
      </c>
      <c r="AD31">
        <v>95.108746240818306</v>
      </c>
      <c r="AE31">
        <v>94.601812156005394</v>
      </c>
      <c r="AF31">
        <v>98.140610036165</v>
      </c>
      <c r="AG31">
        <v>100</v>
      </c>
      <c r="AH31" t="s">
        <v>386</v>
      </c>
    </row>
    <row r="32" spans="1:34">
      <c r="C32" t="s">
        <v>440</v>
      </c>
      <c r="D32" t="s">
        <v>441</v>
      </c>
      <c r="E32">
        <v>3.57061742142551</v>
      </c>
      <c r="F32">
        <v>-0.39723165873665778</v>
      </c>
      <c r="G32">
        <v>0.41252910915603991</v>
      </c>
      <c r="H32">
        <v>4.0294086692426845</v>
      </c>
      <c r="I32">
        <v>3.9826952445645531</v>
      </c>
      <c r="J32">
        <v>3.8360591178651049</v>
      </c>
      <c r="K32">
        <v>3.8786184617821391</v>
      </c>
      <c r="L32">
        <v>3.9664966442952903</v>
      </c>
      <c r="M32">
        <v>4.5766937826124661</v>
      </c>
      <c r="N32">
        <v>5.0735852578619927</v>
      </c>
      <c r="O32">
        <v>3.933097026043626</v>
      </c>
      <c r="P32">
        <v>1.930882544460033</v>
      </c>
      <c r="Q32">
        <v>4.0013770316096071</v>
      </c>
      <c r="R32">
        <v>2.9859404859405032</v>
      </c>
      <c r="S32">
        <v>4.0555518738195389</v>
      </c>
      <c r="T32">
        <v>3.204160122026849</v>
      </c>
      <c r="U32">
        <v>2.7945833156557001</v>
      </c>
      <c r="V32">
        <v>3.8443095528792384</v>
      </c>
      <c r="W32">
        <v>3.6579126506154864</v>
      </c>
      <c r="X32">
        <v>1.9369217695255401</v>
      </c>
      <c r="Y32">
        <v>2.0674656773068705</v>
      </c>
      <c r="Z32">
        <v>2.4627861725906826</v>
      </c>
      <c r="AA32">
        <v>3.918161772206858</v>
      </c>
      <c r="AB32">
        <v>2.5848751108311632</v>
      </c>
      <c r="AC32">
        <v>2.5331154467594956</v>
      </c>
      <c r="AD32">
        <v>2.1926400283337983</v>
      </c>
      <c r="AE32">
        <v>2.7706566925289593</v>
      </c>
      <c r="AF32">
        <v>2.3676172529647204</v>
      </c>
      <c r="AG32">
        <v>2.940333581704607</v>
      </c>
      <c r="AH32" t="s">
        <v>386</v>
      </c>
    </row>
    <row r="33" spans="1:34">
      <c r="C33" t="s">
        <v>442</v>
      </c>
      <c r="D33" t="s">
        <v>443</v>
      </c>
      <c r="E33" t="s">
        <v>386</v>
      </c>
      <c r="F33">
        <v>63113.8671875</v>
      </c>
      <c r="G33">
        <v>63645.3515625</v>
      </c>
      <c r="H33">
        <v>65948.265625</v>
      </c>
      <c r="I33">
        <v>66371.984375</v>
      </c>
      <c r="J33">
        <v>66515.1953125</v>
      </c>
      <c r="K33">
        <v>68315.5390625</v>
      </c>
      <c r="L33">
        <v>70435.703125</v>
      </c>
      <c r="M33">
        <v>72299.8203125</v>
      </c>
      <c r="N33">
        <v>74580.6875</v>
      </c>
      <c r="O33">
        <v>75634.09375</v>
      </c>
      <c r="P33">
        <v>76219.1328125</v>
      </c>
      <c r="Q33">
        <v>77826.640625</v>
      </c>
      <c r="R33">
        <v>78436.9296875</v>
      </c>
      <c r="S33">
        <v>80075.6015625</v>
      </c>
      <c r="T33">
        <v>79801.3828125</v>
      </c>
      <c r="U33">
        <v>79861.5390625</v>
      </c>
      <c r="V33">
        <v>80314.171875</v>
      </c>
      <c r="W33">
        <v>81096.6953125</v>
      </c>
      <c r="X33">
        <v>82278.140625</v>
      </c>
      <c r="Y33">
        <v>82095.15625</v>
      </c>
      <c r="Z33">
        <v>82622.6796875</v>
      </c>
      <c r="AA33">
        <v>85011.3984375</v>
      </c>
      <c r="AB33">
        <v>86659.328125</v>
      </c>
      <c r="AC33">
        <v>88321.9765625</v>
      </c>
      <c r="AD33">
        <v>88756.859375</v>
      </c>
      <c r="AE33">
        <v>89982.8046875</v>
      </c>
      <c r="AF33">
        <v>90194.484375</v>
      </c>
      <c r="AG33">
        <v>91559.3828125</v>
      </c>
      <c r="AH33">
        <v>92936.21875</v>
      </c>
    </row>
    <row r="34" spans="1:34">
      <c r="A34" s="188"/>
      <c r="B34" s="188"/>
      <c r="C34" s="188" t="s">
        <v>87</v>
      </c>
      <c r="D34" s="188" t="s">
        <v>444</v>
      </c>
      <c r="E34" s="188">
        <v>489240366825.68188</v>
      </c>
      <c r="F34" s="188">
        <v>487296949201.33099</v>
      </c>
      <c r="G34" s="188">
        <v>489307190964.8158</v>
      </c>
      <c r="H34" s="188">
        <v>509023377336.77985</v>
      </c>
      <c r="I34" s="188">
        <v>529296227179.69373</v>
      </c>
      <c r="J34" s="188">
        <v>549600343362.93628</v>
      </c>
      <c r="K34" s="188">
        <v>570917243746.62927</v>
      </c>
      <c r="L34" s="188">
        <v>593562657061.54248</v>
      </c>
      <c r="M34" s="188">
        <v>620728202283.18738</v>
      </c>
      <c r="N34" s="188">
        <v>652221376845.61902</v>
      </c>
      <c r="O34" s="188">
        <v>677873876421.55481</v>
      </c>
      <c r="P34" s="188">
        <v>690962824774.83313</v>
      </c>
      <c r="Q34" s="188">
        <v>718610852542.33435</v>
      </c>
      <c r="R34" s="188">
        <v>740068144924.75793</v>
      </c>
      <c r="S34" s="188">
        <v>770081992443.79565</v>
      </c>
      <c r="T34" s="188">
        <v>794756652552.58948</v>
      </c>
      <c r="U34" s="188">
        <v>816966789364.88794</v>
      </c>
      <c r="V34" s="188">
        <v>848373521692.29297</v>
      </c>
      <c r="W34" s="188">
        <v>879406284066.74731</v>
      </c>
      <c r="X34" s="188">
        <v>896439695825.41174</v>
      </c>
      <c r="Y34" s="188">
        <v>914973278854.3562</v>
      </c>
      <c r="Z34" s="188">
        <v>937507114248.88086</v>
      </c>
      <c r="AA34" s="188">
        <v>974240159611.1001</v>
      </c>
      <c r="AB34" s="188">
        <v>999423051016.60925</v>
      </c>
      <c r="AC34" s="188">
        <v>1024739590700.386</v>
      </c>
      <c r="AD34" s="188">
        <v>1047208441152.2666</v>
      </c>
      <c r="AE34" s="188">
        <v>1076222991911.78</v>
      </c>
      <c r="AF34" s="188">
        <v>1101703833148.6565</v>
      </c>
      <c r="AG34" s="188">
        <v>1134097600925.6531</v>
      </c>
      <c r="AH34" s="188" t="s">
        <v>386</v>
      </c>
    </row>
    <row r="35" spans="1:34">
      <c r="A35" s="188"/>
      <c r="B35" s="188"/>
      <c r="C35" s="188" t="s">
        <v>89</v>
      </c>
      <c r="D35" s="188" t="s">
        <v>445</v>
      </c>
      <c r="E35" s="188">
        <v>295733176333.43732</v>
      </c>
      <c r="F35" s="188">
        <v>307499300763.63287</v>
      </c>
      <c r="G35" s="188">
        <v>318223181086.79797</v>
      </c>
      <c r="H35" s="188">
        <v>338002250349.90198</v>
      </c>
      <c r="I35" s="188">
        <v>358250915708.65308</v>
      </c>
      <c r="J35" s="188">
        <v>377603546320.21942</v>
      </c>
      <c r="K35" s="188">
        <v>402330256116.17877</v>
      </c>
      <c r="L35" s="188">
        <v>424683432488.92383</v>
      </c>
      <c r="M35" s="188">
        <v>452744851839.04956</v>
      </c>
      <c r="N35" s="188">
        <v>478153359805.69794</v>
      </c>
      <c r="O35" s="188">
        <v>504273087064.19659</v>
      </c>
      <c r="P35" s="188">
        <v>530687021062.16284</v>
      </c>
      <c r="Q35" s="188">
        <v>564353642750.78748</v>
      </c>
      <c r="R35" s="188">
        <v>590772135699.98181</v>
      </c>
      <c r="S35" s="188">
        <v>630538657738.4679</v>
      </c>
      <c r="T35" s="188">
        <v>664362022420.76245</v>
      </c>
      <c r="U35" s="188">
        <v>710075658834.73853</v>
      </c>
      <c r="V35" s="188">
        <v>761465504675.6217</v>
      </c>
      <c r="W35" s="188">
        <v>795980320105.90417</v>
      </c>
      <c r="X35" s="188">
        <v>874182196067.60388</v>
      </c>
      <c r="Y35" s="188">
        <v>866384665680.3512</v>
      </c>
      <c r="Z35" s="188">
        <v>937507114248.88086</v>
      </c>
      <c r="AA35" s="188">
        <v>973601321979.20313</v>
      </c>
      <c r="AB35" s="188">
        <v>1061628486313.8794</v>
      </c>
      <c r="AC35" s="188">
        <v>1100545339758.167</v>
      </c>
      <c r="AD35" s="188">
        <v>1102112573342.4058</v>
      </c>
      <c r="AE35" s="188">
        <v>1144372144175.7551</v>
      </c>
      <c r="AF35" s="188">
        <v>1220961080211.4011</v>
      </c>
      <c r="AG35" s="188">
        <v>1291189884232.0833</v>
      </c>
      <c r="AH35" s="188" t="s">
        <v>386</v>
      </c>
    </row>
    <row r="36" spans="1:34">
      <c r="C36" t="s">
        <v>446</v>
      </c>
      <c r="D36" t="s">
        <v>447</v>
      </c>
      <c r="E36">
        <v>2.6494125425269459</v>
      </c>
      <c r="F36">
        <v>3.2016316781729586</v>
      </c>
      <c r="G36">
        <v>2.5490667724172908</v>
      </c>
      <c r="H36">
        <v>2.5427596962127978</v>
      </c>
      <c r="I36">
        <v>1.0874605107787687</v>
      </c>
      <c r="J36">
        <v>3.3710064093155125</v>
      </c>
      <c r="K36">
        <v>4.1905291556228832</v>
      </c>
      <c r="L36">
        <v>1.9942421368826615</v>
      </c>
      <c r="M36">
        <v>4.0546935457830244</v>
      </c>
      <c r="N36">
        <v>4.5296465527388676</v>
      </c>
      <c r="O36">
        <v>3.0782932721837852</v>
      </c>
      <c r="P36">
        <v>1.6903198895631135</v>
      </c>
      <c r="Q36">
        <v>3.0758938599318384</v>
      </c>
      <c r="R36">
        <v>2.958997560224546</v>
      </c>
      <c r="S36">
        <v>4.4282684016546199</v>
      </c>
      <c r="T36">
        <v>3.2398493093344314</v>
      </c>
      <c r="U36">
        <v>3.132202058828554</v>
      </c>
      <c r="V36">
        <v>3.151290932641416</v>
      </c>
      <c r="W36">
        <v>3.0249295921560275</v>
      </c>
      <c r="X36">
        <v>4.1713070770476861</v>
      </c>
      <c r="Y36">
        <v>1.7333672256405208</v>
      </c>
      <c r="Z36">
        <v>3.4025228641452685</v>
      </c>
      <c r="AA36">
        <v>3.6519539037208801</v>
      </c>
      <c r="AB36">
        <v>0.2920929212034622</v>
      </c>
      <c r="AC36">
        <v>1.538593012921325</v>
      </c>
      <c r="AD36">
        <v>2.4195313104924878</v>
      </c>
      <c r="AE36">
        <v>4.2902034000815235</v>
      </c>
      <c r="AF36">
        <v>4.9908598083711269</v>
      </c>
      <c r="AG36">
        <v>3.7266409498221549</v>
      </c>
      <c r="AH36" t="s">
        <v>386</v>
      </c>
    </row>
    <row r="37" spans="1:34">
      <c r="C37" t="s">
        <v>448</v>
      </c>
      <c r="D37" t="s">
        <v>449</v>
      </c>
      <c r="E37">
        <v>112980802923.49713</v>
      </c>
      <c r="F37">
        <v>116598032100.14998</v>
      </c>
      <c r="G37">
        <v>119570193793.70734</v>
      </c>
      <c r="H37">
        <v>122610576490.17728</v>
      </c>
      <c r="I37">
        <v>123943918091.54616</v>
      </c>
      <c r="J37">
        <v>128122075514.36897</v>
      </c>
      <c r="K37">
        <v>133491068443.58777</v>
      </c>
      <c r="L37">
        <v>136153203579.46468</v>
      </c>
      <c r="M37">
        <v>141673798737.37805</v>
      </c>
      <c r="N37">
        <v>148091121078.0199</v>
      </c>
      <c r="O37">
        <v>152649800094.86612</v>
      </c>
      <c r="P37">
        <v>155230070027.24799</v>
      </c>
      <c r="Q37">
        <v>160004782219.98398</v>
      </c>
      <c r="R37">
        <v>164739319822.11591</v>
      </c>
      <c r="S37">
        <v>172034419066.89941</v>
      </c>
      <c r="T37">
        <v>177608075004.85587</v>
      </c>
      <c r="U37">
        <v>183171118786.80374</v>
      </c>
      <c r="V37">
        <v>188943373644.35013</v>
      </c>
      <c r="W37">
        <v>194658777666.13602</v>
      </c>
      <c r="X37">
        <v>202778593035.01807</v>
      </c>
      <c r="Y37">
        <v>206293490707.30206</v>
      </c>
      <c r="Z37">
        <v>213312673895.86139</v>
      </c>
      <c r="AA37">
        <v>221102754417.3327</v>
      </c>
      <c r="AB37">
        <v>221748579911.57162</v>
      </c>
      <c r="AC37">
        <v>225160388068.34332</v>
      </c>
      <c r="AD37">
        <v>230608214156.48328</v>
      </c>
      <c r="AE37">
        <v>240501775601.09201</v>
      </c>
      <c r="AF37">
        <v>252504882057.98584</v>
      </c>
      <c r="AG37">
        <v>261914832393.05887</v>
      </c>
      <c r="AH37" t="s">
        <v>386</v>
      </c>
    </row>
    <row r="38" spans="1:34">
      <c r="C38" t="s">
        <v>450</v>
      </c>
      <c r="D38" t="s">
        <v>451</v>
      </c>
      <c r="E38">
        <v>149049000000</v>
      </c>
      <c r="F38">
        <v>153821000000</v>
      </c>
      <c r="G38">
        <v>157742000000</v>
      </c>
      <c r="H38">
        <v>161753000000</v>
      </c>
      <c r="I38">
        <v>163512000000</v>
      </c>
      <c r="J38">
        <v>169024000000</v>
      </c>
      <c r="K38">
        <v>176107000000.00003</v>
      </c>
      <c r="L38">
        <v>179619000000</v>
      </c>
      <c r="M38">
        <v>186902000000</v>
      </c>
      <c r="N38">
        <v>195368000000</v>
      </c>
      <c r="O38">
        <v>201382000000</v>
      </c>
      <c r="P38">
        <v>204786000000</v>
      </c>
      <c r="Q38">
        <v>211085000000</v>
      </c>
      <c r="R38">
        <v>217331000000</v>
      </c>
      <c r="S38">
        <v>226955000000.00003</v>
      </c>
      <c r="T38">
        <v>234308000000</v>
      </c>
      <c r="U38">
        <v>241647000000</v>
      </c>
      <c r="V38">
        <v>249262000000</v>
      </c>
      <c r="W38">
        <v>256802000000</v>
      </c>
      <c r="X38">
        <v>267514000000</v>
      </c>
      <c r="Y38">
        <v>272151000000</v>
      </c>
      <c r="Z38">
        <v>281411000000</v>
      </c>
      <c r="AA38">
        <v>291688000000</v>
      </c>
      <c r="AB38">
        <v>292540000000</v>
      </c>
      <c r="AC38">
        <v>297041000000</v>
      </c>
      <c r="AD38">
        <v>304228000000</v>
      </c>
      <c r="AE38">
        <v>317280000000</v>
      </c>
      <c r="AF38">
        <v>333114999999.99994</v>
      </c>
      <c r="AG38">
        <v>345529000000</v>
      </c>
      <c r="AH38" t="s">
        <v>386</v>
      </c>
    </row>
    <row r="39" spans="1:34">
      <c r="C39" t="s">
        <v>452</v>
      </c>
      <c r="D39" t="s">
        <v>453</v>
      </c>
      <c r="E39">
        <v>69618000000</v>
      </c>
      <c r="F39">
        <v>75433000000</v>
      </c>
      <c r="G39">
        <v>80453000000</v>
      </c>
      <c r="H39">
        <v>83941000000</v>
      </c>
      <c r="I39">
        <v>85569000000</v>
      </c>
      <c r="J39">
        <v>89143000000</v>
      </c>
      <c r="K39">
        <v>94731000000</v>
      </c>
      <c r="L39">
        <v>97852000000</v>
      </c>
      <c r="M39">
        <v>103591000000</v>
      </c>
      <c r="N39">
        <v>111662000000.00002</v>
      </c>
      <c r="O39">
        <v>117601000000</v>
      </c>
      <c r="P39">
        <v>125383000000</v>
      </c>
      <c r="Q39">
        <v>132328000000</v>
      </c>
      <c r="R39">
        <v>140932000000</v>
      </c>
      <c r="S39">
        <v>150642000000</v>
      </c>
      <c r="T39">
        <v>161983000000</v>
      </c>
      <c r="U39">
        <v>174174000000</v>
      </c>
      <c r="V39">
        <v>188458000000</v>
      </c>
      <c r="W39">
        <v>203000000000.00003</v>
      </c>
      <c r="X39">
        <v>221679000000</v>
      </c>
      <c r="Y39">
        <v>234205000000.00003</v>
      </c>
      <c r="Z39">
        <v>252311000000.00003</v>
      </c>
      <c r="AA39">
        <v>269696000000</v>
      </c>
      <c r="AB39">
        <v>274083000000</v>
      </c>
      <c r="AC39">
        <v>282898000000</v>
      </c>
      <c r="AD39">
        <v>293415000000</v>
      </c>
      <c r="AE39">
        <v>309837000000</v>
      </c>
      <c r="AF39">
        <v>328045000000</v>
      </c>
      <c r="AG39">
        <v>345529000000</v>
      </c>
      <c r="AH39" t="s">
        <v>386</v>
      </c>
    </row>
    <row r="40" spans="1:34">
      <c r="C40" t="s">
        <v>454</v>
      </c>
      <c r="D40" t="s">
        <v>455</v>
      </c>
      <c r="E40">
        <v>53572912658.71489</v>
      </c>
      <c r="F40">
        <v>59204928969.468643</v>
      </c>
      <c r="G40">
        <v>61872644774.28286</v>
      </c>
      <c r="H40">
        <v>58980466554.243958</v>
      </c>
      <c r="I40">
        <v>59196817710.134903</v>
      </c>
      <c r="J40">
        <v>66188743688.74369</v>
      </c>
      <c r="K40">
        <v>71874810318.664642</v>
      </c>
      <c r="L40">
        <v>76578494287.055878</v>
      </c>
      <c r="M40">
        <v>70264532320.423248</v>
      </c>
      <c r="N40">
        <v>69972427622.509094</v>
      </c>
      <c r="O40">
        <v>73856057275.639008</v>
      </c>
      <c r="P40">
        <v>67287216915.316093</v>
      </c>
      <c r="Q40">
        <v>69238174968.60611</v>
      </c>
      <c r="R40">
        <v>82080372743.156662</v>
      </c>
      <c r="S40">
        <v>107157490396.92702</v>
      </c>
      <c r="T40">
        <v>121773417531.19832</v>
      </c>
      <c r="U40">
        <v>130408805031.44655</v>
      </c>
      <c r="V40">
        <v>147961058333.98758</v>
      </c>
      <c r="W40">
        <v>181736794986.5712</v>
      </c>
      <c r="X40">
        <v>163215284935.94461</v>
      </c>
      <c r="Y40">
        <v>206293490707.30206</v>
      </c>
      <c r="Z40">
        <v>248753820368.72723</v>
      </c>
      <c r="AA40">
        <v>278094452464.42566</v>
      </c>
      <c r="AB40">
        <v>281197291474.2998</v>
      </c>
      <c r="AC40">
        <v>259706233360.87396</v>
      </c>
      <c r="AD40">
        <v>244125967218.57062</v>
      </c>
      <c r="AE40">
        <v>225532828650.45859</v>
      </c>
      <c r="AF40">
        <v>247413077909.34457</v>
      </c>
      <c r="AG40">
        <v>267831175877.83893</v>
      </c>
      <c r="AH40" t="s">
        <v>386</v>
      </c>
    </row>
    <row r="41" spans="1:34">
      <c r="C41" t="s">
        <v>456</v>
      </c>
      <c r="D41" t="s">
        <v>457</v>
      </c>
      <c r="E41">
        <v>565556818252.25439</v>
      </c>
      <c r="F41">
        <v>566937700740.73962</v>
      </c>
      <c r="G41">
        <v>565801590064.59448</v>
      </c>
      <c r="H41">
        <v>585555752932.20178</v>
      </c>
      <c r="I41">
        <v>610009072763.13281</v>
      </c>
      <c r="J41">
        <v>633606460973.55334</v>
      </c>
      <c r="K41">
        <v>659107373372.39331</v>
      </c>
      <c r="L41">
        <v>686155428358.6665</v>
      </c>
      <c r="M41">
        <v>715664286753.90723</v>
      </c>
      <c r="N41">
        <v>752487050057.5022</v>
      </c>
      <c r="O41">
        <v>782766400855.73828</v>
      </c>
      <c r="P41">
        <v>800720182374.0885</v>
      </c>
      <c r="Q41">
        <v>832610562742.22412</v>
      </c>
      <c r="R41">
        <v>855838484066.09351</v>
      </c>
      <c r="S41">
        <v>890837774340.02197</v>
      </c>
      <c r="T41">
        <v>920363566634.22961</v>
      </c>
      <c r="U41">
        <v>946495651630.92786</v>
      </c>
      <c r="V41">
        <v>983485444756.15112</v>
      </c>
      <c r="W41">
        <v>1021331939224.5653</v>
      </c>
      <c r="X41">
        <v>1043685455583.5967</v>
      </c>
      <c r="Y41">
        <v>1066917995243.548</v>
      </c>
      <c r="Z41">
        <v>1093706653686.5551</v>
      </c>
      <c r="AA41">
        <v>1138348259976.791</v>
      </c>
      <c r="AB41">
        <v>1168575269632.7656</v>
      </c>
      <c r="AC41">
        <v>1199907601057.6729</v>
      </c>
      <c r="AD41">
        <v>1227788495984.0471</v>
      </c>
      <c r="AE41">
        <v>1259411782582.1135</v>
      </c>
      <c r="AF41">
        <v>1289109223034.0315</v>
      </c>
      <c r="AG41">
        <v>1328318896369.2834</v>
      </c>
      <c r="AH41" t="s">
        <v>386</v>
      </c>
    </row>
    <row r="42" spans="1:34">
      <c r="C42" t="s">
        <v>458</v>
      </c>
      <c r="D42" t="s">
        <v>459</v>
      </c>
      <c r="E42">
        <v>734754000000.00012</v>
      </c>
      <c r="F42">
        <v>736548000000</v>
      </c>
      <c r="G42">
        <v>735072000000</v>
      </c>
      <c r="H42">
        <v>760736000000</v>
      </c>
      <c r="I42">
        <v>792505000000</v>
      </c>
      <c r="J42">
        <v>823162000000</v>
      </c>
      <c r="K42">
        <v>856292000000</v>
      </c>
      <c r="L42">
        <v>891432000000</v>
      </c>
      <c r="M42">
        <v>929769000000</v>
      </c>
      <c r="N42">
        <v>977608000000</v>
      </c>
      <c r="O42">
        <v>1016945999999.9999</v>
      </c>
      <c r="P42">
        <v>1040271000000</v>
      </c>
      <c r="Q42">
        <v>1081702000000</v>
      </c>
      <c r="R42">
        <v>1111879000000</v>
      </c>
      <c r="S42">
        <v>1157349000000</v>
      </c>
      <c r="T42">
        <v>1195708000000</v>
      </c>
      <c r="U42">
        <v>1229658000000</v>
      </c>
      <c r="V42">
        <v>1277714000000</v>
      </c>
      <c r="W42">
        <v>1326883000000</v>
      </c>
      <c r="X42">
        <v>1355924000000</v>
      </c>
      <c r="Y42">
        <v>1386107000000</v>
      </c>
      <c r="Z42">
        <v>1420910000000</v>
      </c>
      <c r="AA42">
        <v>1478907000000</v>
      </c>
      <c r="AB42">
        <v>1518177000000</v>
      </c>
      <c r="AC42">
        <v>1558883000000</v>
      </c>
      <c r="AD42">
        <v>1595105000000</v>
      </c>
      <c r="AE42">
        <v>1636189000000</v>
      </c>
      <c r="AF42">
        <v>1674771000000</v>
      </c>
      <c r="AG42">
        <v>1725711000000</v>
      </c>
      <c r="AH42" t="s">
        <v>386</v>
      </c>
    </row>
    <row r="43" spans="1:34">
      <c r="C43" t="s">
        <v>460</v>
      </c>
      <c r="D43" t="s">
        <v>461</v>
      </c>
      <c r="E43">
        <v>373373000000</v>
      </c>
      <c r="F43">
        <v>381558000000</v>
      </c>
      <c r="G43">
        <v>387754000000</v>
      </c>
      <c r="H43">
        <v>410649000000</v>
      </c>
      <c r="I43">
        <v>431388000000</v>
      </c>
      <c r="J43">
        <v>454306000000.00006</v>
      </c>
      <c r="K43">
        <v>484462000000</v>
      </c>
      <c r="L43">
        <v>510150000000</v>
      </c>
      <c r="M43">
        <v>541086000000</v>
      </c>
      <c r="N43">
        <v>570740000000</v>
      </c>
      <c r="O43">
        <v>608790000000</v>
      </c>
      <c r="P43">
        <v>643948000000</v>
      </c>
      <c r="Q43">
        <v>690500000000</v>
      </c>
      <c r="R43">
        <v>730768000000</v>
      </c>
      <c r="S43">
        <v>785912000000</v>
      </c>
      <c r="T43">
        <v>847395000000</v>
      </c>
      <c r="U43">
        <v>917416000000</v>
      </c>
      <c r="V43">
        <v>1002014000000</v>
      </c>
      <c r="W43">
        <v>1088127000000</v>
      </c>
      <c r="X43">
        <v>1177419000000</v>
      </c>
      <c r="Y43">
        <v>1211272000000</v>
      </c>
      <c r="Z43">
        <v>1323757000000</v>
      </c>
      <c r="AA43">
        <v>1406789000000</v>
      </c>
      <c r="AB43">
        <v>1440040000000</v>
      </c>
      <c r="AC43">
        <v>1494417000000</v>
      </c>
      <c r="AD43">
        <v>1515877000000</v>
      </c>
      <c r="AE43">
        <v>1543894000000</v>
      </c>
      <c r="AF43">
        <v>1643768000000</v>
      </c>
      <c r="AG43">
        <v>1725711000000</v>
      </c>
      <c r="AH43" t="s">
        <v>386</v>
      </c>
    </row>
    <row r="44" spans="1:34">
      <c r="C44" t="s">
        <v>462</v>
      </c>
      <c r="D44" t="s">
        <v>463</v>
      </c>
      <c r="E44">
        <v>287320507887.64905</v>
      </c>
      <c r="F44">
        <v>299472568872.14502</v>
      </c>
      <c r="G44">
        <v>298203491501.96106</v>
      </c>
      <c r="H44">
        <v>288539207419.8988</v>
      </c>
      <c r="I44">
        <v>298435143548.94501</v>
      </c>
      <c r="J44">
        <v>337322542322.54236</v>
      </c>
      <c r="K44">
        <v>367573596358.11835</v>
      </c>
      <c r="L44">
        <v>399240882767.25623</v>
      </c>
      <c r="M44">
        <v>367012141355.21942</v>
      </c>
      <c r="N44">
        <v>357651334753.72852</v>
      </c>
      <c r="O44">
        <v>382333731080.82648</v>
      </c>
      <c r="P44">
        <v>345576902436.40656</v>
      </c>
      <c r="Q44">
        <v>361291335286.73083</v>
      </c>
      <c r="R44">
        <v>425607454863.13336</v>
      </c>
      <c r="S44">
        <v>559049651444.0177</v>
      </c>
      <c r="T44">
        <v>637043301759.13391</v>
      </c>
      <c r="U44">
        <v>686894279724.46851</v>
      </c>
      <c r="V44">
        <v>786695454188.58435</v>
      </c>
      <c r="W44">
        <v>974151298119.96423</v>
      </c>
      <c r="X44">
        <v>866896627889.85413</v>
      </c>
      <c r="Y44">
        <v>1066917995243.548</v>
      </c>
      <c r="Z44">
        <v>1305094153603.4705</v>
      </c>
      <c r="AA44">
        <v>1450597030315.5291</v>
      </c>
      <c r="AB44">
        <v>1477418692931.1582</v>
      </c>
      <c r="AC44">
        <v>1371905811071.3303</v>
      </c>
      <c r="AD44">
        <v>1261233879690.49</v>
      </c>
      <c r="AE44">
        <v>1123812782064.3472</v>
      </c>
      <c r="AF44">
        <v>1239737536767.4785</v>
      </c>
      <c r="AG44">
        <v>1337656770792.9617</v>
      </c>
      <c r="AH44" t="s">
        <v>386</v>
      </c>
    </row>
    <row r="45" spans="1:34">
      <c r="C45" t="s">
        <v>464</v>
      </c>
      <c r="D45" t="s">
        <v>465</v>
      </c>
      <c r="E45">
        <v>4.308025549825885</v>
      </c>
      <c r="F45">
        <v>0.96704085027856479</v>
      </c>
      <c r="G45">
        <v>2.3339137344723326</v>
      </c>
      <c r="H45">
        <v>1.8686722195449903</v>
      </c>
      <c r="I45">
        <v>2.1487199377624506</v>
      </c>
      <c r="J45">
        <v>4.424769049442844</v>
      </c>
      <c r="K45">
        <v>3.4043259762451754</v>
      </c>
      <c r="L45">
        <v>2.971701756596886</v>
      </c>
      <c r="M45">
        <v>4.9491308621894632</v>
      </c>
      <c r="N45">
        <v>5.7316059330481721</v>
      </c>
      <c r="O45">
        <v>4.2578437005794001</v>
      </c>
      <c r="P45">
        <v>3.1803151137910817</v>
      </c>
      <c r="Q45">
        <v>3.0976678192795646</v>
      </c>
      <c r="R45">
        <v>4.0316306971745632</v>
      </c>
      <c r="S45">
        <v>5.0391624780289419</v>
      </c>
      <c r="T45">
        <v>4.5447940076006148</v>
      </c>
      <c r="U45">
        <v>3.2464459967004586</v>
      </c>
      <c r="V45">
        <v>5.441376656190883</v>
      </c>
      <c r="W45">
        <v>4.9160390012381328</v>
      </c>
      <c r="X45">
        <v>0.57026812067213939</v>
      </c>
      <c r="Y45">
        <v>3.253328378860715</v>
      </c>
      <c r="Z45">
        <v>3.9851692607832945</v>
      </c>
      <c r="AA45">
        <v>2.9730326640831777</v>
      </c>
      <c r="AB45">
        <v>1.7692432706733143</v>
      </c>
      <c r="AC45">
        <v>2.4385289088487525</v>
      </c>
      <c r="AD45">
        <v>2.3465445548649342</v>
      </c>
      <c r="AE45">
        <v>2.7386103650651563</v>
      </c>
      <c r="AF45">
        <v>2.2827623905970427</v>
      </c>
      <c r="AG45">
        <v>2.9020304648612836</v>
      </c>
      <c r="AH45" t="s">
        <v>386</v>
      </c>
    </row>
    <row r="46" spans="1:34">
      <c r="C46" t="s">
        <v>466</v>
      </c>
      <c r="D46" t="s">
        <v>467</v>
      </c>
      <c r="E46">
        <v>323014528113.7063</v>
      </c>
      <c r="F46">
        <v>326138210552.90039</v>
      </c>
      <c r="G46">
        <v>333749995042.35681</v>
      </c>
      <c r="H46">
        <v>339986688482.44611</v>
      </c>
      <c r="I46">
        <v>347292050243.60669</v>
      </c>
      <c r="J46">
        <v>362658921393.9613</v>
      </c>
      <c r="K46">
        <v>375005013260.14655</v>
      </c>
      <c r="L46">
        <v>386149043826.52472</v>
      </c>
      <c r="M46">
        <v>405260065328.59277</v>
      </c>
      <c r="N46">
        <v>428487975277.24133</v>
      </c>
      <c r="O46">
        <v>446732323540.32355</v>
      </c>
      <c r="P46">
        <v>460939819144.06653</v>
      </c>
      <c r="Q46">
        <v>475218203587.93768</v>
      </c>
      <c r="R46">
        <v>494377246562.35046</v>
      </c>
      <c r="S46">
        <v>519289719271.0329</v>
      </c>
      <c r="T46">
        <v>542890367314.54889</v>
      </c>
      <c r="U46">
        <v>560515009910.70447</v>
      </c>
      <c r="V46">
        <v>591014742814.43164</v>
      </c>
      <c r="W46">
        <v>620069258074.25635</v>
      </c>
      <c r="X46">
        <v>623605315379.14209</v>
      </c>
      <c r="Y46">
        <v>643893244076.45557</v>
      </c>
      <c r="Z46">
        <v>669553479711.65088</v>
      </c>
      <c r="AA46">
        <v>689459523366.98376</v>
      </c>
      <c r="AB46">
        <v>701657739588.17041</v>
      </c>
      <c r="AC46">
        <v>718767866409.20264</v>
      </c>
      <c r="AD46">
        <v>735634074640.54663</v>
      </c>
      <c r="AE46">
        <v>755780225657.60376</v>
      </c>
      <c r="AF46">
        <v>773032892404.48499</v>
      </c>
      <c r="AG46">
        <v>795466542445.46143</v>
      </c>
      <c r="AH46" t="s">
        <v>386</v>
      </c>
    </row>
    <row r="47" spans="1:34">
      <c r="C47" t="s">
        <v>468</v>
      </c>
      <c r="D47" t="s">
        <v>469</v>
      </c>
      <c r="E47">
        <v>423767000000.00006</v>
      </c>
      <c r="F47">
        <v>427865000000</v>
      </c>
      <c r="G47">
        <v>437851000000.00006</v>
      </c>
      <c r="H47">
        <v>446033000000</v>
      </c>
      <c r="I47">
        <v>455617000000</v>
      </c>
      <c r="J47">
        <v>475777000000</v>
      </c>
      <c r="K47">
        <v>491974000000</v>
      </c>
      <c r="L47">
        <v>506594000000</v>
      </c>
      <c r="M47">
        <v>531666000000.00006</v>
      </c>
      <c r="N47">
        <v>562139000000</v>
      </c>
      <c r="O47">
        <v>586074000000</v>
      </c>
      <c r="P47">
        <v>604713000000</v>
      </c>
      <c r="Q47">
        <v>623445000000</v>
      </c>
      <c r="R47">
        <v>648580000000</v>
      </c>
      <c r="S47">
        <v>681263000000</v>
      </c>
      <c r="T47">
        <v>712225000000.00012</v>
      </c>
      <c r="U47">
        <v>735347000000</v>
      </c>
      <c r="V47">
        <v>775360000000</v>
      </c>
      <c r="W47">
        <v>813477000000</v>
      </c>
      <c r="X47">
        <v>818116000000</v>
      </c>
      <c r="Y47">
        <v>844732000000.00012</v>
      </c>
      <c r="Z47">
        <v>878396000000</v>
      </c>
      <c r="AA47">
        <v>904511000000</v>
      </c>
      <c r="AB47">
        <v>920514000000</v>
      </c>
      <c r="AC47">
        <v>942961000000</v>
      </c>
      <c r="AD47">
        <v>965088000000</v>
      </c>
      <c r="AE47">
        <v>991518000000</v>
      </c>
      <c r="AF47">
        <v>1014152000000</v>
      </c>
      <c r="AG47">
        <v>1043583000000</v>
      </c>
      <c r="AH47" t="s">
        <v>386</v>
      </c>
    </row>
    <row r="48" spans="1:34">
      <c r="C48" t="s">
        <v>470</v>
      </c>
      <c r="D48" t="s">
        <v>471</v>
      </c>
      <c r="E48">
        <v>222792000000</v>
      </c>
      <c r="F48">
        <v>237046000000</v>
      </c>
      <c r="G48">
        <v>248946000000</v>
      </c>
      <c r="H48">
        <v>258202000000.00003</v>
      </c>
      <c r="I48">
        <v>268644000000</v>
      </c>
      <c r="J48">
        <v>286336000000</v>
      </c>
      <c r="K48">
        <v>304148000000</v>
      </c>
      <c r="L48">
        <v>317553000000</v>
      </c>
      <c r="M48">
        <v>338589000000</v>
      </c>
      <c r="N48">
        <v>361087000000</v>
      </c>
      <c r="O48">
        <v>383899000000</v>
      </c>
      <c r="P48">
        <v>413527000000</v>
      </c>
      <c r="Q48">
        <v>437246000000</v>
      </c>
      <c r="R48">
        <v>468515000000</v>
      </c>
      <c r="S48">
        <v>499804999999.99994</v>
      </c>
      <c r="T48">
        <v>531474000000</v>
      </c>
      <c r="U48">
        <v>565295000000</v>
      </c>
      <c r="V48">
        <v>616412000000</v>
      </c>
      <c r="W48">
        <v>666828999999.99988</v>
      </c>
      <c r="X48">
        <v>690568000000</v>
      </c>
      <c r="Y48">
        <v>731012000000</v>
      </c>
      <c r="Z48">
        <v>775116000000</v>
      </c>
      <c r="AA48">
        <v>817502000000</v>
      </c>
      <c r="AB48">
        <v>853570000000</v>
      </c>
      <c r="AC48">
        <v>894930000000</v>
      </c>
      <c r="AD48">
        <v>929162000000</v>
      </c>
      <c r="AE48">
        <v>967310000000</v>
      </c>
      <c r="AF48">
        <v>1000192000000</v>
      </c>
      <c r="AG48">
        <v>1043583000000</v>
      </c>
      <c r="AH48" t="s">
        <v>386</v>
      </c>
    </row>
    <row r="49" spans="3:34">
      <c r="C49" t="s">
        <v>472</v>
      </c>
      <c r="D49" t="s">
        <v>473</v>
      </c>
      <c r="E49">
        <v>171444401692.95883</v>
      </c>
      <c r="F49">
        <v>186049760615.3363</v>
      </c>
      <c r="G49">
        <v>191452741674.99808</v>
      </c>
      <c r="H49">
        <v>181423552557.61667</v>
      </c>
      <c r="I49">
        <v>185848495330.33551</v>
      </c>
      <c r="J49">
        <v>212604692604.6926</v>
      </c>
      <c r="K49">
        <v>230764795144.15781</v>
      </c>
      <c r="L49">
        <v>248515417123.18045</v>
      </c>
      <c r="M49">
        <v>229660855999.45737</v>
      </c>
      <c r="N49">
        <v>226273342524.12582</v>
      </c>
      <c r="O49">
        <v>241097155058.72009</v>
      </c>
      <c r="P49">
        <v>221920682623.16196</v>
      </c>
      <c r="Q49">
        <v>228780870657.17874</v>
      </c>
      <c r="R49">
        <v>272868375072.80139</v>
      </c>
      <c r="S49">
        <v>355530658699.67273</v>
      </c>
      <c r="T49">
        <v>399544429409.11139</v>
      </c>
      <c r="U49">
        <v>423251722072.47681</v>
      </c>
      <c r="V49">
        <v>483953835283.03363</v>
      </c>
      <c r="W49">
        <v>596982094897.04553</v>
      </c>
      <c r="X49">
        <v>508443528199.08698</v>
      </c>
      <c r="Y49">
        <v>643893244076.45557</v>
      </c>
      <c r="Z49">
        <v>764188110026.61938</v>
      </c>
      <c r="AA49">
        <v>842959373066.61169</v>
      </c>
      <c r="AB49">
        <v>875725864368.52368</v>
      </c>
      <c r="AC49">
        <v>821564307353.34619</v>
      </c>
      <c r="AD49">
        <v>773077627090.44019</v>
      </c>
      <c r="AE49">
        <v>704112680157.22815</v>
      </c>
      <c r="AF49">
        <v>754349498453.88037</v>
      </c>
      <c r="AG49">
        <v>808916363072.63</v>
      </c>
      <c r="AH49" t="s">
        <v>386</v>
      </c>
    </row>
    <row r="50" spans="3:34">
      <c r="C50" t="s">
        <v>474</v>
      </c>
      <c r="D50" t="s">
        <v>475</v>
      </c>
      <c r="E50">
        <v>18928.370071883921</v>
      </c>
      <c r="F50">
        <v>18869.37112664316</v>
      </c>
      <c r="G50">
        <v>19076.878824941799</v>
      </c>
      <c r="H50">
        <v>19244.166439262248</v>
      </c>
      <c r="I50">
        <v>19450.688896309533</v>
      </c>
      <c r="J50">
        <v>20067.4480629682</v>
      </c>
      <c r="K50">
        <v>20479.766984880484</v>
      </c>
      <c r="L50">
        <v>20853.75837481907</v>
      </c>
      <c r="M50">
        <v>21658.920705926608</v>
      </c>
      <c r="N50">
        <v>22640.176227266264</v>
      </c>
      <c r="O50">
        <v>23324.404716771449</v>
      </c>
      <c r="P50">
        <v>23743.873648795474</v>
      </c>
      <c r="Q50">
        <v>24182.40957834748</v>
      </c>
      <c r="R50">
        <v>24848.821665427709</v>
      </c>
      <c r="S50">
        <v>25800.139077627158</v>
      </c>
      <c r="T50">
        <v>26619.058157694555</v>
      </c>
      <c r="U50">
        <v>27080.767126650746</v>
      </c>
      <c r="V50">
        <v>28376.516872536042</v>
      </c>
      <c r="W50">
        <v>29180.828364091652</v>
      </c>
      <c r="X50">
        <v>28748.568133393976</v>
      </c>
      <c r="Y50">
        <v>29225.696736594033</v>
      </c>
      <c r="Z50">
        <v>29971.027771127323</v>
      </c>
      <c r="AA50">
        <v>30327.955873290048</v>
      </c>
      <c r="AB50">
        <v>30337.851349245346</v>
      </c>
      <c r="AC50">
        <v>30617.544740085665</v>
      </c>
      <c r="AD50">
        <v>30888.236021234748</v>
      </c>
      <c r="AE50">
        <v>31242.326947790909</v>
      </c>
      <c r="AF50">
        <v>31421.725528252133</v>
      </c>
      <c r="AG50">
        <v>31828.376991611378</v>
      </c>
      <c r="AH50" t="s">
        <v>386</v>
      </c>
    </row>
    <row r="51" spans="3:34">
      <c r="C51" t="s">
        <v>476</v>
      </c>
      <c r="D51" t="s">
        <v>477</v>
      </c>
      <c r="E51">
        <v>244943863900.83945</v>
      </c>
      <c r="F51">
        <v>247312571125.01129</v>
      </c>
      <c r="G51">
        <v>253084633189.57462</v>
      </c>
      <c r="H51">
        <v>257813955421.92551</v>
      </c>
      <c r="I51">
        <v>263353655284.41046</v>
      </c>
      <c r="J51">
        <v>275006446314.01141</v>
      </c>
      <c r="K51">
        <v>284368562202.22803</v>
      </c>
      <c r="L51">
        <v>292819147760.401</v>
      </c>
      <c r="M51">
        <v>307311150572.61115</v>
      </c>
      <c r="N51">
        <v>324925014711.74957</v>
      </c>
      <c r="O51">
        <v>338759813982.26044</v>
      </c>
      <c r="P51">
        <v>349533443545.78888</v>
      </c>
      <c r="Q51">
        <v>360360828544.12646</v>
      </c>
      <c r="R51">
        <v>374889246328.30408</v>
      </c>
      <c r="S51">
        <v>393780524563.44543</v>
      </c>
      <c r="T51">
        <v>411677038246.90314</v>
      </c>
      <c r="U51">
        <v>425041910974.40472</v>
      </c>
      <c r="V51">
        <v>448170042297.19366</v>
      </c>
      <c r="W51">
        <v>470202256368.3891</v>
      </c>
      <c r="X51">
        <v>472883669939.1391</v>
      </c>
      <c r="Y51">
        <v>488268128572.26709</v>
      </c>
      <c r="Z51">
        <v>507726439942.33093</v>
      </c>
      <c r="AA51">
        <v>522821312846.00305</v>
      </c>
      <c r="AB51">
        <v>532071293741.17688</v>
      </c>
      <c r="AC51">
        <v>545046006054.74109</v>
      </c>
      <c r="AD51">
        <v>557835753431.32739</v>
      </c>
      <c r="AE51">
        <v>573112701194.83704</v>
      </c>
      <c r="AF51">
        <v>586195502393.44763</v>
      </c>
      <c r="AG51">
        <v>603207074456.55212</v>
      </c>
      <c r="AH51" t="s">
        <v>386</v>
      </c>
    </row>
    <row r="52" spans="3:34">
      <c r="C52" t="s">
        <v>478</v>
      </c>
      <c r="D52" t="s">
        <v>479</v>
      </c>
      <c r="E52">
        <v>160712933166.84375</v>
      </c>
      <c r="F52">
        <v>170384080445.93152</v>
      </c>
      <c r="G52">
        <v>180289046476.86584</v>
      </c>
      <c r="H52">
        <v>187701093775.67059</v>
      </c>
      <c r="I52">
        <v>196231023820.70667</v>
      </c>
      <c r="J52">
        <v>207791001451.37881</v>
      </c>
      <c r="K52">
        <v>221225575197.55139</v>
      </c>
      <c r="L52">
        <v>231651520036.883</v>
      </c>
      <c r="M52">
        <v>245574831315.94238</v>
      </c>
      <c r="N52">
        <v>262993175478.3356</v>
      </c>
      <c r="O52">
        <v>277349402638.83582</v>
      </c>
      <c r="P52">
        <v>294566371051.03821</v>
      </c>
      <c r="Q52">
        <v>307173416698.86542</v>
      </c>
      <c r="R52">
        <v>321299448356.45337</v>
      </c>
      <c r="S52">
        <v>346114799826.04401</v>
      </c>
      <c r="T52">
        <v>362993975985.90302</v>
      </c>
      <c r="U52">
        <v>377364977176.32642</v>
      </c>
      <c r="V52">
        <v>409190543394.99396</v>
      </c>
      <c r="W52">
        <v>435643751939.50372</v>
      </c>
      <c r="X52">
        <v>446628753850.62146</v>
      </c>
      <c r="Y52">
        <v>470472086210.18109</v>
      </c>
      <c r="Z52">
        <v>507726439942.33093</v>
      </c>
      <c r="AA52">
        <v>528716170332.20752</v>
      </c>
      <c r="AB52">
        <v>562242409032.55469</v>
      </c>
      <c r="AC52">
        <v>584839003121.12793</v>
      </c>
      <c r="AD52">
        <v>601221904732.32495</v>
      </c>
      <c r="AE52">
        <v>621834769673.44531</v>
      </c>
      <c r="AF52">
        <v>650253940432.56982</v>
      </c>
      <c r="AG52">
        <v>680516094702.56934</v>
      </c>
      <c r="AH52" t="s">
        <v>386</v>
      </c>
    </row>
    <row r="53" spans="3:34">
      <c r="C53" t="s">
        <v>480</v>
      </c>
      <c r="D53" t="s">
        <v>481</v>
      </c>
      <c r="E53">
        <v>2.2219896931488563</v>
      </c>
      <c r="F53">
        <v>-1.5047445357691203</v>
      </c>
      <c r="G53">
        <v>-2.4028019174415221</v>
      </c>
      <c r="H53">
        <v>2.7116677192626781</v>
      </c>
      <c r="I53">
        <v>4.1630596195678038</v>
      </c>
      <c r="J53">
        <v>3.8916702402200087</v>
      </c>
      <c r="K53">
        <v>3.1859246581836658</v>
      </c>
      <c r="L53">
        <v>1.5514384004384283</v>
      </c>
      <c r="M53">
        <v>5.1619391284301486</v>
      </c>
      <c r="N53">
        <v>3.8596460757444078</v>
      </c>
      <c r="O53">
        <v>3.5475419269720447</v>
      </c>
      <c r="P53">
        <v>-1.4082343639842918</v>
      </c>
      <c r="Q53">
        <v>4.4646151301042067</v>
      </c>
      <c r="R53">
        <v>5.8585287774855317</v>
      </c>
      <c r="S53">
        <v>2.0353234397701527</v>
      </c>
      <c r="T53">
        <v>2.2268971780142692</v>
      </c>
      <c r="U53">
        <v>2.4460201504468841</v>
      </c>
      <c r="V53">
        <v>4.0699146863697706</v>
      </c>
      <c r="W53">
        <v>4.4014694853706828</v>
      </c>
      <c r="X53">
        <v>0.76411928106425364</v>
      </c>
      <c r="Y53">
        <v>1.935582012795777</v>
      </c>
      <c r="Z53">
        <v>1.3970752705790801</v>
      </c>
      <c r="AA53">
        <v>5.6750243763967774</v>
      </c>
      <c r="AB53">
        <v>2.3442305360488689</v>
      </c>
      <c r="AC53">
        <v>3.326378575405613</v>
      </c>
      <c r="AD53">
        <v>0.53087875496211723</v>
      </c>
      <c r="AE53">
        <v>0.81162585141514398</v>
      </c>
      <c r="AF53">
        <v>-1.5969182487089171</v>
      </c>
      <c r="AG53">
        <v>3.5360566309506254</v>
      </c>
      <c r="AH53" t="s">
        <v>386</v>
      </c>
    </row>
    <row r="54" spans="3:34">
      <c r="C54" t="s">
        <v>482</v>
      </c>
      <c r="D54" t="s">
        <v>483</v>
      </c>
      <c r="E54">
        <v>28.866796251129738</v>
      </c>
      <c r="F54">
        <v>27.73560961016025</v>
      </c>
      <c r="G54">
        <v>26.948679102357737</v>
      </c>
      <c r="H54">
        <v>26.90340332438711</v>
      </c>
      <c r="I54">
        <v>26.859714400427688</v>
      </c>
      <c r="J54">
        <v>26.510260490489664</v>
      </c>
      <c r="K54">
        <v>26.054446653613823</v>
      </c>
      <c r="L54">
        <v>25.292504290543157</v>
      </c>
      <c r="M54">
        <v>25.43611002946793</v>
      </c>
      <c r="N54">
        <v>24.697286584825065</v>
      </c>
      <c r="O54">
        <v>24.638400142779574</v>
      </c>
      <c r="P54">
        <v>23.684307568369487</v>
      </c>
      <c r="Q54">
        <v>23.631725694163631</v>
      </c>
      <c r="R54">
        <v>24.063124250898927</v>
      </c>
      <c r="S54">
        <v>23.949321691584238</v>
      </c>
      <c r="T54">
        <v>24.619919750295704</v>
      </c>
      <c r="U54">
        <v>25.606715976034444</v>
      </c>
      <c r="V54">
        <v>25.653119429261924</v>
      </c>
      <c r="W54">
        <v>25.593533750158198</v>
      </c>
      <c r="X54">
        <v>26.999035825242334</v>
      </c>
      <c r="Y54">
        <v>25.151416641882061</v>
      </c>
      <c r="Z54">
        <v>26.43612763320067</v>
      </c>
      <c r="AA54">
        <v>26.284164011262735</v>
      </c>
      <c r="AB54">
        <v>25.127985487275655</v>
      </c>
      <c r="AC54">
        <v>25.514816737877926</v>
      </c>
      <c r="AD54">
        <v>23.644205561857952</v>
      </c>
      <c r="AE54">
        <v>22.284872651160885</v>
      </c>
      <c r="AF54">
        <v>23.426835719797896</v>
      </c>
      <c r="AG54">
        <v>24.120429433260533</v>
      </c>
      <c r="AH54" t="s">
        <v>386</v>
      </c>
    </row>
    <row r="55" spans="3:34">
      <c r="C55" t="s">
        <v>484</v>
      </c>
      <c r="D55" t="s">
        <v>485</v>
      </c>
      <c r="E55">
        <v>175093825422.31119</v>
      </c>
      <c r="F55">
        <v>172459110651.79984</v>
      </c>
      <c r="G55">
        <v>168315259834.2558</v>
      </c>
      <c r="H55">
        <v>172879410401.77441</v>
      </c>
      <c r="I55">
        <v>180076483326.75757</v>
      </c>
      <c r="J55">
        <v>187084466238.01974</v>
      </c>
      <c r="K55">
        <v>193044836379.52811</v>
      </c>
      <c r="L55">
        <v>196039808101.18365</v>
      </c>
      <c r="M55">
        <v>206159263662.85803</v>
      </c>
      <c r="N55">
        <v>214116281592.6051</v>
      </c>
      <c r="O55">
        <v>221712146454.57629</v>
      </c>
      <c r="P55">
        <v>218589919819.07578</v>
      </c>
      <c r="Q55">
        <v>228349118452.2009</v>
      </c>
      <c r="R55">
        <v>241727017269.85764</v>
      </c>
      <c r="S55">
        <v>246646943912.60831</v>
      </c>
      <c r="T55">
        <v>252139517746.25662</v>
      </c>
      <c r="U55">
        <v>258306901157.56964</v>
      </c>
      <c r="V55">
        <v>268819771663.6882</v>
      </c>
      <c r="W55">
        <v>280651791884.10858</v>
      </c>
      <c r="X55">
        <v>282796306338.54736</v>
      </c>
      <c r="Y55">
        <v>288270060776.88715</v>
      </c>
      <c r="Z55">
        <v>292297410508.48431</v>
      </c>
      <c r="AA55">
        <v>308885359806.41736</v>
      </c>
      <c r="AB55">
        <v>316126344732.38379</v>
      </c>
      <c r="AC55">
        <v>326641903734.77466</v>
      </c>
      <c r="AD55">
        <v>328375976206.50641</v>
      </c>
      <c r="AE55">
        <v>331041160519.23523</v>
      </c>
      <c r="AF55">
        <v>325754703816.16577</v>
      </c>
      <c r="AG55">
        <v>337273574621.09088</v>
      </c>
      <c r="AH55" t="s">
        <v>386</v>
      </c>
    </row>
    <row r="56" spans="3:34">
      <c r="C56" t="s">
        <v>486</v>
      </c>
      <c r="D56" t="s">
        <v>487</v>
      </c>
      <c r="E56">
        <v>231641894558.09299</v>
      </c>
      <c r="F56">
        <v>228156275807.17801</v>
      </c>
      <c r="G56">
        <v>222674132437.31998</v>
      </c>
      <c r="H56">
        <v>228712315005.77103</v>
      </c>
      <c r="I56">
        <v>238233745036.75497</v>
      </c>
      <c r="J56">
        <v>247505016794.51199</v>
      </c>
      <c r="K56">
        <v>255390340154.80997</v>
      </c>
      <c r="L56">
        <v>259352563962.98199</v>
      </c>
      <c r="M56">
        <v>272740185442.77399</v>
      </c>
      <c r="N56">
        <v>283266991307.19403</v>
      </c>
      <c r="O56">
        <v>293316006589.08899</v>
      </c>
      <c r="P56">
        <v>289185429789.23499</v>
      </c>
      <c r="Q56">
        <v>302096446241.66205</v>
      </c>
      <c r="R56">
        <v>319794853480.49097</v>
      </c>
      <c r="S56">
        <v>326303713092.55804</v>
      </c>
      <c r="T56">
        <v>333570161271.172</v>
      </c>
      <c r="U56">
        <v>341729354631.74304</v>
      </c>
      <c r="V56">
        <v>355637447823.53699</v>
      </c>
      <c r="W56">
        <v>371290721568.04102</v>
      </c>
      <c r="X56">
        <v>374127825560.34503</v>
      </c>
      <c r="Y56">
        <v>381369376456.755</v>
      </c>
      <c r="Z56">
        <v>386697393704.79395</v>
      </c>
      <c r="AA56">
        <v>408642565060.43201</v>
      </c>
      <c r="AB56">
        <v>418222088853.87201</v>
      </c>
      <c r="AC56">
        <v>432133738815.12097</v>
      </c>
      <c r="AD56">
        <v>434427845027.51398</v>
      </c>
      <c r="AE56">
        <v>437953773723.50299</v>
      </c>
      <c r="AF56">
        <v>430960009990.00299</v>
      </c>
      <c r="AG56">
        <v>446199000000</v>
      </c>
      <c r="AH56" t="s">
        <v>386</v>
      </c>
    </row>
    <row r="57" spans="3:34">
      <c r="C57" t="s">
        <v>488</v>
      </c>
      <c r="D57" t="s">
        <v>489</v>
      </c>
      <c r="E57">
        <v>116580000000</v>
      </c>
      <c r="F57">
        <v>114958000000</v>
      </c>
      <c r="G57">
        <v>113842000000</v>
      </c>
      <c r="H57">
        <v>119287000000</v>
      </c>
      <c r="I57">
        <v>125100999999.99998</v>
      </c>
      <c r="J57">
        <v>131111000000</v>
      </c>
      <c r="K57">
        <v>137463000000</v>
      </c>
      <c r="L57">
        <v>140447000000</v>
      </c>
      <c r="M57">
        <v>149589000000</v>
      </c>
      <c r="N57">
        <v>153158000000</v>
      </c>
      <c r="O57">
        <v>162899000000</v>
      </c>
      <c r="P57">
        <v>166990000000</v>
      </c>
      <c r="Q57">
        <v>178242999999.99997</v>
      </c>
      <c r="R57">
        <v>192736000000</v>
      </c>
      <c r="S57">
        <v>206213000000</v>
      </c>
      <c r="T57">
        <v>227087000000</v>
      </c>
      <c r="U57">
        <v>255153000000</v>
      </c>
      <c r="V57">
        <v>278745000000</v>
      </c>
      <c r="W57">
        <v>301316000000</v>
      </c>
      <c r="X57">
        <v>340227000000</v>
      </c>
      <c r="Y57">
        <v>327273000000</v>
      </c>
      <c r="Z57">
        <v>374500000000</v>
      </c>
      <c r="AA57">
        <v>394120000000</v>
      </c>
      <c r="AB57">
        <v>386043000000</v>
      </c>
      <c r="AC57">
        <v>407862000000</v>
      </c>
      <c r="AD57">
        <v>384123999999.99994</v>
      </c>
      <c r="AE57">
        <v>370088000000</v>
      </c>
      <c r="AF57">
        <v>413162000000</v>
      </c>
      <c r="AG57">
        <v>446199000000</v>
      </c>
      <c r="AH57" t="s">
        <v>386</v>
      </c>
    </row>
    <row r="58" spans="3:34">
      <c r="C58" t="s">
        <v>490</v>
      </c>
      <c r="D58" t="s">
        <v>491</v>
      </c>
      <c r="E58">
        <v>89711427472.104645</v>
      </c>
      <c r="F58">
        <v>90226826779.687622</v>
      </c>
      <c r="G58">
        <v>87550565254.172119</v>
      </c>
      <c r="H58">
        <v>83816048341.76503</v>
      </c>
      <c r="I58">
        <v>86545140089.934265</v>
      </c>
      <c r="J58">
        <v>97350014850.014847</v>
      </c>
      <c r="K58">
        <v>104296661608.49773</v>
      </c>
      <c r="L58">
        <v>109913131945.53137</v>
      </c>
      <c r="M58">
        <v>101464423794.34308</v>
      </c>
      <c r="N58">
        <v>95975686176.212555</v>
      </c>
      <c r="O58">
        <v>102304214030.01947</v>
      </c>
      <c r="P58">
        <v>89615756144.681763</v>
      </c>
      <c r="Q58">
        <v>93262348262.871475</v>
      </c>
      <c r="R58">
        <v>112251601630.75131</v>
      </c>
      <c r="S58">
        <v>146687295490.1124</v>
      </c>
      <c r="T58">
        <v>170716433619.00467</v>
      </c>
      <c r="U58">
        <v>191039982030.5481</v>
      </c>
      <c r="V58">
        <v>218846667190.07614</v>
      </c>
      <c r="W58">
        <v>269754700089.52551</v>
      </c>
      <c r="X58">
        <v>250498453835.95935</v>
      </c>
      <c r="Y58">
        <v>288270060776.88715</v>
      </c>
      <c r="Z58">
        <v>369220151828.84747</v>
      </c>
      <c r="AA58">
        <v>406393070736.23425</v>
      </c>
      <c r="AB58">
        <v>396063404124.34595</v>
      </c>
      <c r="AC58">
        <v>374425778022.58331</v>
      </c>
      <c r="AD58">
        <v>319597304268.24188</v>
      </c>
      <c r="AE58">
        <v>269390013102.34387</v>
      </c>
      <c r="AF58">
        <v>311608718606.22974</v>
      </c>
      <c r="AG58">
        <v>345863886520.42474</v>
      </c>
      <c r="AH58" t="s">
        <v>386</v>
      </c>
    </row>
    <row r="59" spans="3:34">
      <c r="C59" t="s">
        <v>492</v>
      </c>
      <c r="D59" t="s">
        <v>493</v>
      </c>
      <c r="E59" t="s">
        <v>386</v>
      </c>
      <c r="F59">
        <v>93713.09276643164</v>
      </c>
      <c r="G59">
        <v>92812.2699820829</v>
      </c>
      <c r="H59">
        <v>94994.945390019391</v>
      </c>
      <c r="I59">
        <v>96376.651151348735</v>
      </c>
      <c r="J59">
        <v>99077.375915088473</v>
      </c>
      <c r="K59">
        <v>102631.71405124417</v>
      </c>
      <c r="L59">
        <v>104749.55046413328</v>
      </c>
      <c r="M59">
        <v>109901.92417378649</v>
      </c>
      <c r="N59">
        <v>114295.59941694284</v>
      </c>
      <c r="O59">
        <v>113996.51974285918</v>
      </c>
      <c r="P59">
        <v>115470.46521586239</v>
      </c>
      <c r="Q59">
        <v>117252.05181004744</v>
      </c>
      <c r="R59">
        <v>121529.91659985666</v>
      </c>
      <c r="S59">
        <v>119803.14309122122</v>
      </c>
      <c r="T59">
        <v>119027.84104247429</v>
      </c>
      <c r="U59">
        <v>117147.40732410073</v>
      </c>
      <c r="V59">
        <v>119996.56122920444</v>
      </c>
      <c r="W59">
        <v>120382.88681825323</v>
      </c>
      <c r="X59">
        <v>123237.70714520986</v>
      </c>
      <c r="Y59">
        <v>124016.11517169455</v>
      </c>
      <c r="Z59">
        <v>124661.4041362096</v>
      </c>
      <c r="AA59">
        <v>130990.60584138441</v>
      </c>
      <c r="AB59">
        <v>134426.71044964608</v>
      </c>
      <c r="AC59">
        <v>134038.44603451143</v>
      </c>
      <c r="AD59">
        <v>138117.54550184356</v>
      </c>
      <c r="AE59">
        <v>137502.64787111949</v>
      </c>
      <c r="AF59">
        <v>136957.48005571851</v>
      </c>
      <c r="AG59">
        <v>140055.66259267152</v>
      </c>
      <c r="AH59" t="s">
        <v>386</v>
      </c>
    </row>
    <row r="60" spans="3:34">
      <c r="C60" t="s">
        <v>494</v>
      </c>
      <c r="D60" t="s">
        <v>495</v>
      </c>
      <c r="E60" t="s">
        <v>386</v>
      </c>
      <c r="F60" t="s">
        <v>386</v>
      </c>
      <c r="G60" t="s">
        <v>386</v>
      </c>
      <c r="H60" t="s">
        <v>386</v>
      </c>
      <c r="I60" t="s">
        <v>386</v>
      </c>
      <c r="J60">
        <v>3726000</v>
      </c>
      <c r="K60">
        <v>4165000</v>
      </c>
      <c r="L60">
        <v>4318000</v>
      </c>
      <c r="M60">
        <v>4167000</v>
      </c>
      <c r="N60">
        <v>4459000</v>
      </c>
      <c r="O60">
        <v>4931000</v>
      </c>
      <c r="P60">
        <v>4856000</v>
      </c>
      <c r="Q60">
        <v>4841000</v>
      </c>
      <c r="R60">
        <v>4746000</v>
      </c>
      <c r="S60">
        <v>5215000</v>
      </c>
      <c r="T60">
        <v>5499000</v>
      </c>
      <c r="U60">
        <v>5532000</v>
      </c>
      <c r="V60">
        <v>5644000</v>
      </c>
      <c r="W60">
        <v>5586000</v>
      </c>
      <c r="X60">
        <v>5490000</v>
      </c>
      <c r="Y60">
        <v>5790000</v>
      </c>
      <c r="Z60">
        <v>5771000</v>
      </c>
      <c r="AA60">
        <v>6032000</v>
      </c>
      <c r="AB60">
        <v>6482000</v>
      </c>
      <c r="AC60">
        <v>6922000</v>
      </c>
      <c r="AD60">
        <v>7449000</v>
      </c>
      <c r="AE60">
        <v>8269000</v>
      </c>
      <c r="AF60">
        <v>8815000</v>
      </c>
      <c r="AG60">
        <v>9246000</v>
      </c>
      <c r="AH60" t="s">
        <v>386</v>
      </c>
    </row>
    <row r="61" spans="3:34">
      <c r="C61" t="s">
        <v>496</v>
      </c>
      <c r="D61" t="s">
        <v>497</v>
      </c>
      <c r="E61" t="s">
        <v>386</v>
      </c>
      <c r="F61" t="s">
        <v>386</v>
      </c>
      <c r="G61" t="s">
        <v>386</v>
      </c>
      <c r="H61" t="s">
        <v>386</v>
      </c>
      <c r="I61" t="s">
        <v>386</v>
      </c>
      <c r="J61">
        <v>2519000</v>
      </c>
      <c r="K61">
        <v>2732000</v>
      </c>
      <c r="L61">
        <v>2933000</v>
      </c>
      <c r="M61">
        <v>3161000</v>
      </c>
      <c r="N61">
        <v>3210000</v>
      </c>
      <c r="O61">
        <v>3498000</v>
      </c>
      <c r="P61">
        <v>3443000</v>
      </c>
      <c r="Q61">
        <v>3461000</v>
      </c>
      <c r="R61">
        <v>3388000</v>
      </c>
      <c r="S61">
        <v>4369000</v>
      </c>
      <c r="T61">
        <v>4756000</v>
      </c>
      <c r="U61">
        <v>4941000</v>
      </c>
      <c r="V61">
        <v>5462000</v>
      </c>
      <c r="W61">
        <v>5808000</v>
      </c>
      <c r="X61">
        <v>6276000</v>
      </c>
      <c r="Y61">
        <v>7103000</v>
      </c>
      <c r="Z61">
        <v>7788000</v>
      </c>
      <c r="AA61">
        <v>8212000</v>
      </c>
      <c r="AB61">
        <v>9052000</v>
      </c>
      <c r="AC61">
        <v>9480000</v>
      </c>
      <c r="AD61">
        <v>9810000</v>
      </c>
      <c r="AE61">
        <v>10390000</v>
      </c>
      <c r="AF61">
        <v>10932000</v>
      </c>
      <c r="AG61">
        <v>11403000</v>
      </c>
      <c r="AH61" t="s">
        <v>386</v>
      </c>
    </row>
    <row r="62" spans="3:34">
      <c r="C62" t="s">
        <v>498</v>
      </c>
      <c r="D62" t="s">
        <v>499</v>
      </c>
      <c r="E62" t="s">
        <v>386</v>
      </c>
      <c r="F62" t="s">
        <v>386</v>
      </c>
      <c r="G62" t="s">
        <v>386</v>
      </c>
      <c r="H62" t="s">
        <v>386</v>
      </c>
      <c r="I62" t="s">
        <v>386</v>
      </c>
      <c r="J62">
        <v>14.775745399485055</v>
      </c>
      <c r="K62">
        <v>14.881729024968282</v>
      </c>
      <c r="L62">
        <v>13.905083715977733</v>
      </c>
      <c r="M62">
        <v>13.904615157591282</v>
      </c>
      <c r="N62">
        <v>15.247227814950559</v>
      </c>
      <c r="O62">
        <v>13.804131305860082</v>
      </c>
      <c r="P62">
        <v>13.892618861215086</v>
      </c>
      <c r="Q62">
        <v>14.376725991438356</v>
      </c>
      <c r="R62">
        <v>15.922226491166741</v>
      </c>
      <c r="S62">
        <v>15.693397155423686</v>
      </c>
      <c r="T62">
        <v>14.346423545351151</v>
      </c>
      <c r="U62">
        <v>12.937008853102677</v>
      </c>
      <c r="V62">
        <v>13.67475749136133</v>
      </c>
      <c r="W62">
        <v>11.68512542841977</v>
      </c>
      <c r="X62">
        <v>13.792067379361736</v>
      </c>
      <c r="Y62">
        <v>11.936240375010303</v>
      </c>
      <c r="Z62">
        <v>10.586459359296807</v>
      </c>
      <c r="AA62">
        <v>10.941837690761577</v>
      </c>
      <c r="AB62">
        <v>10.704039651821777</v>
      </c>
      <c r="AC62">
        <v>12.025153534019072</v>
      </c>
      <c r="AD62">
        <v>14.910453805635344</v>
      </c>
      <c r="AE62">
        <v>15.565328776440751</v>
      </c>
      <c r="AF62">
        <v>14.821087465146181</v>
      </c>
      <c r="AG62">
        <v>14.461391295953687</v>
      </c>
      <c r="AH62" t="s">
        <v>386</v>
      </c>
    </row>
    <row r="63" spans="3:34">
      <c r="C63" t="s">
        <v>500</v>
      </c>
      <c r="D63" t="s">
        <v>501</v>
      </c>
      <c r="E63" t="s">
        <v>386</v>
      </c>
      <c r="F63" t="s">
        <v>386</v>
      </c>
      <c r="G63" t="s">
        <v>386</v>
      </c>
      <c r="H63" t="s">
        <v>386</v>
      </c>
      <c r="I63" t="s">
        <v>386</v>
      </c>
      <c r="J63">
        <v>10370000000</v>
      </c>
      <c r="K63">
        <v>11882000000</v>
      </c>
      <c r="L63">
        <v>11735000000</v>
      </c>
      <c r="M63">
        <v>10169000000</v>
      </c>
      <c r="N63">
        <v>11408000000</v>
      </c>
      <c r="O63">
        <v>11594000000</v>
      </c>
      <c r="P63">
        <v>11333000000</v>
      </c>
      <c r="Q63">
        <v>12148000000</v>
      </c>
      <c r="R63">
        <v>14981000000</v>
      </c>
      <c r="S63">
        <v>18032000000</v>
      </c>
      <c r="T63">
        <v>19719000000</v>
      </c>
      <c r="U63">
        <v>20408000000</v>
      </c>
      <c r="V63">
        <v>25024000000</v>
      </c>
      <c r="W63">
        <v>27189000000</v>
      </c>
      <c r="X63">
        <v>26909000000</v>
      </c>
      <c r="Y63">
        <v>31064000000</v>
      </c>
      <c r="Z63">
        <v>34315000000</v>
      </c>
      <c r="AA63">
        <v>34137000000</v>
      </c>
      <c r="AB63">
        <v>32889000000</v>
      </c>
      <c r="AC63">
        <v>35736000000</v>
      </c>
      <c r="AD63">
        <v>36249000000</v>
      </c>
      <c r="AE63">
        <v>39059000000</v>
      </c>
      <c r="AF63">
        <v>43975000000</v>
      </c>
      <c r="AG63">
        <v>47327000000</v>
      </c>
      <c r="AH63" t="s">
        <v>386</v>
      </c>
    </row>
    <row r="64" spans="3:34">
      <c r="C64" t="s">
        <v>502</v>
      </c>
      <c r="D64" t="s">
        <v>503</v>
      </c>
      <c r="E64" t="s">
        <v>386</v>
      </c>
      <c r="F64" t="s">
        <v>386</v>
      </c>
      <c r="G64" t="s">
        <v>386</v>
      </c>
      <c r="H64" t="s">
        <v>386</v>
      </c>
      <c r="I64" t="s">
        <v>386</v>
      </c>
      <c r="J64">
        <v>2240000000</v>
      </c>
      <c r="K64">
        <v>2363000000</v>
      </c>
      <c r="L64">
        <v>2279000000</v>
      </c>
      <c r="M64">
        <v>2039000000</v>
      </c>
      <c r="N64">
        <v>2150000000</v>
      </c>
      <c r="O64">
        <v>2219000000</v>
      </c>
      <c r="P64">
        <v>2111000000</v>
      </c>
      <c r="Q64">
        <v>2104000000</v>
      </c>
      <c r="R64">
        <v>2361000000</v>
      </c>
      <c r="S64">
        <v>2820000000</v>
      </c>
      <c r="T64">
        <v>2969000000</v>
      </c>
      <c r="U64">
        <v>2870000000</v>
      </c>
      <c r="V64">
        <v>3250000000</v>
      </c>
      <c r="W64">
        <v>3203000000</v>
      </c>
      <c r="X64">
        <v>2343000000</v>
      </c>
      <c r="Y64">
        <v>2592000000</v>
      </c>
      <c r="Z64">
        <v>2733000000</v>
      </c>
      <c r="AA64">
        <v>2580000000</v>
      </c>
      <c r="AB64">
        <v>2272000000</v>
      </c>
      <c r="AC64">
        <v>2167000000</v>
      </c>
      <c r="AD64">
        <v>1980000000</v>
      </c>
      <c r="AE64">
        <v>2040000000</v>
      </c>
      <c r="AF64">
        <v>2228000000</v>
      </c>
      <c r="AG64">
        <v>2229000000</v>
      </c>
      <c r="AH64" t="s">
        <v>386</v>
      </c>
    </row>
    <row r="65" spans="3:34">
      <c r="C65" t="s">
        <v>504</v>
      </c>
      <c r="D65" t="s">
        <v>505</v>
      </c>
      <c r="E65" t="s">
        <v>386</v>
      </c>
      <c r="F65" t="s">
        <v>386</v>
      </c>
      <c r="G65" t="s">
        <v>386</v>
      </c>
      <c r="H65" t="s">
        <v>386</v>
      </c>
      <c r="I65" t="s">
        <v>386</v>
      </c>
      <c r="J65">
        <v>8130000000</v>
      </c>
      <c r="K65">
        <v>9519000000</v>
      </c>
      <c r="L65">
        <v>9456000000</v>
      </c>
      <c r="M65">
        <v>8130000000</v>
      </c>
      <c r="N65">
        <v>9258000000</v>
      </c>
      <c r="O65">
        <v>9375000000</v>
      </c>
      <c r="P65">
        <v>9222000000</v>
      </c>
      <c r="Q65">
        <v>10044000000</v>
      </c>
      <c r="R65">
        <v>12620000000</v>
      </c>
      <c r="S65">
        <v>15212000000</v>
      </c>
      <c r="T65">
        <v>16750000000</v>
      </c>
      <c r="U65">
        <v>17538000000</v>
      </c>
      <c r="V65">
        <v>21774000000</v>
      </c>
      <c r="W65">
        <v>23986000000</v>
      </c>
      <c r="X65">
        <v>24566000000</v>
      </c>
      <c r="Y65">
        <v>28472000000</v>
      </c>
      <c r="Z65">
        <v>31582000000</v>
      </c>
      <c r="AA65">
        <v>31557000000</v>
      </c>
      <c r="AB65">
        <v>30617000000</v>
      </c>
      <c r="AC65">
        <v>33569000000</v>
      </c>
      <c r="AD65">
        <v>34269000000</v>
      </c>
      <c r="AE65">
        <v>37019000000</v>
      </c>
      <c r="AF65">
        <v>41747000000</v>
      </c>
      <c r="AG65">
        <v>45098000000</v>
      </c>
      <c r="AH65" t="s">
        <v>386</v>
      </c>
    </row>
    <row r="66" spans="3:34">
      <c r="C66" t="s">
        <v>506</v>
      </c>
      <c r="D66" t="s">
        <v>507</v>
      </c>
      <c r="E66">
        <v>72.198997497558594</v>
      </c>
      <c r="F66">
        <v>69.512001037597699</v>
      </c>
      <c r="G66">
        <v>69.113998413085895</v>
      </c>
      <c r="H66">
        <v>68.511001586914105</v>
      </c>
      <c r="I66">
        <v>70.501998901367202</v>
      </c>
      <c r="J66">
        <v>71.663002014160199</v>
      </c>
      <c r="K66">
        <v>71.842002868652301</v>
      </c>
      <c r="L66">
        <v>70.265998840332003</v>
      </c>
      <c r="M66">
        <v>70.008003234863295</v>
      </c>
      <c r="N66">
        <v>69.963996887207003</v>
      </c>
      <c r="O66">
        <v>70.166000366210895</v>
      </c>
      <c r="P66">
        <v>70.601997375488295</v>
      </c>
      <c r="Q66">
        <v>69.869003295898395</v>
      </c>
      <c r="R66">
        <v>70.132003784179702</v>
      </c>
      <c r="S66">
        <v>70.103996276855497</v>
      </c>
      <c r="T66">
        <v>70.803001403808594</v>
      </c>
      <c r="U66">
        <v>70.761001586914105</v>
      </c>
      <c r="V66">
        <v>70.728996276855497</v>
      </c>
      <c r="W66">
        <v>70.722999572753906</v>
      </c>
      <c r="X66">
        <v>69.059997558593807</v>
      </c>
      <c r="Y66">
        <v>68.454002380371094</v>
      </c>
      <c r="Z66">
        <v>68.116996765136705</v>
      </c>
      <c r="AA66">
        <v>67.455001831054702</v>
      </c>
      <c r="AB66">
        <v>66.75</v>
      </c>
      <c r="AC66">
        <v>66.519996643066406</v>
      </c>
      <c r="AD66">
        <v>67.237998962402301</v>
      </c>
      <c r="AE66">
        <v>66.666999816894503</v>
      </c>
      <c r="AF66">
        <v>66.628997802734403</v>
      </c>
      <c r="AG66">
        <v>66.316001892089801</v>
      </c>
      <c r="AH66">
        <v>65.982002258300795</v>
      </c>
    </row>
    <row r="67" spans="3:34">
      <c r="C67" t="s">
        <v>508</v>
      </c>
      <c r="D67" t="s">
        <v>509</v>
      </c>
      <c r="E67">
        <v>72.103599548339801</v>
      </c>
      <c r="F67">
        <v>69.656799316406307</v>
      </c>
      <c r="G67">
        <v>69.386398315429702</v>
      </c>
      <c r="H67">
        <v>68.725799560546903</v>
      </c>
      <c r="I67">
        <v>70.575996398925795</v>
      </c>
      <c r="J67">
        <v>71.640403747558594</v>
      </c>
      <c r="K67">
        <v>71.663497924804702</v>
      </c>
      <c r="L67">
        <v>70.059898376464801</v>
      </c>
      <c r="M67">
        <v>69.869697570800795</v>
      </c>
      <c r="N67">
        <v>69.924499511718807</v>
      </c>
      <c r="O67">
        <v>70.181297302246094</v>
      </c>
      <c r="P67">
        <v>70.671203613281307</v>
      </c>
      <c r="Q67">
        <v>69.975700378417997</v>
      </c>
      <c r="R67">
        <v>70.2218017578125</v>
      </c>
      <c r="S67">
        <v>70.139801025390597</v>
      </c>
      <c r="T67">
        <v>70.810203552246094</v>
      </c>
      <c r="U67">
        <v>70.801399230957003</v>
      </c>
      <c r="V67">
        <v>70.760299682617202</v>
      </c>
      <c r="W67">
        <v>70.747497558593807</v>
      </c>
      <c r="X67">
        <v>69.100303649902301</v>
      </c>
      <c r="Y67">
        <v>68.425498962402301</v>
      </c>
      <c r="Z67">
        <v>68.139198303222699</v>
      </c>
      <c r="AA67">
        <v>67.519096374511705</v>
      </c>
      <c r="AB67">
        <v>66.822799682617202</v>
      </c>
      <c r="AC67">
        <v>66.562698364257798</v>
      </c>
      <c r="AD67">
        <v>67.264099121093807</v>
      </c>
      <c r="AE67">
        <v>66.785697937011705</v>
      </c>
      <c r="AF67">
        <v>66.894599914550795</v>
      </c>
      <c r="AG67">
        <v>67.848800659179702</v>
      </c>
      <c r="AH67" t="s">
        <v>386</v>
      </c>
    </row>
    <row r="68" spans="3:34">
      <c r="C68" t="s">
        <v>510</v>
      </c>
      <c r="D68" t="s">
        <v>511</v>
      </c>
      <c r="E68">
        <v>8498097</v>
      </c>
      <c r="F68">
        <v>8542393</v>
      </c>
      <c r="G68">
        <v>8616504</v>
      </c>
      <c r="H68">
        <v>8651067</v>
      </c>
      <c r="I68">
        <v>8819953</v>
      </c>
      <c r="J68">
        <v>9024746</v>
      </c>
      <c r="K68">
        <v>9153227</v>
      </c>
      <c r="L68">
        <v>9219945</v>
      </c>
      <c r="M68">
        <v>9321167</v>
      </c>
      <c r="N68">
        <v>9414985</v>
      </c>
      <c r="O68">
        <v>9601187</v>
      </c>
      <c r="P68">
        <v>9787771</v>
      </c>
      <c r="Q68">
        <v>9944764</v>
      </c>
      <c r="R68">
        <v>10124793</v>
      </c>
      <c r="S68">
        <v>10245145</v>
      </c>
      <c r="T68">
        <v>10554464</v>
      </c>
      <c r="U68">
        <v>10799387</v>
      </c>
      <c r="V68">
        <v>10968068</v>
      </c>
      <c r="W68">
        <v>11257823</v>
      </c>
      <c r="X68">
        <v>11493325</v>
      </c>
      <c r="Y68">
        <v>11690165</v>
      </c>
      <c r="Z68">
        <v>11856658</v>
      </c>
      <c r="AA68">
        <v>12017116</v>
      </c>
      <c r="AB68">
        <v>12189841</v>
      </c>
      <c r="AC68">
        <v>12331873</v>
      </c>
      <c r="AD68">
        <v>12564482</v>
      </c>
      <c r="AE68">
        <v>12722249</v>
      </c>
      <c r="AF68">
        <v>12970157</v>
      </c>
      <c r="AG68">
        <v>13133575</v>
      </c>
      <c r="AH68">
        <v>13259130</v>
      </c>
    </row>
    <row r="69" spans="3:34">
      <c r="C69" t="s">
        <v>512</v>
      </c>
      <c r="D69" t="s">
        <v>513</v>
      </c>
      <c r="E69">
        <v>7682300</v>
      </c>
      <c r="F69">
        <v>7682300</v>
      </c>
      <c r="G69">
        <v>7682300</v>
      </c>
      <c r="H69">
        <v>7682300</v>
      </c>
      <c r="I69">
        <v>7682300</v>
      </c>
      <c r="J69">
        <v>7682300</v>
      </c>
      <c r="K69">
        <v>7682300</v>
      </c>
      <c r="L69">
        <v>7682300</v>
      </c>
      <c r="M69">
        <v>7682300</v>
      </c>
      <c r="N69">
        <v>7682300</v>
      </c>
      <c r="O69">
        <v>7682300</v>
      </c>
      <c r="P69">
        <v>7682300</v>
      </c>
      <c r="Q69">
        <v>7682300</v>
      </c>
      <c r="R69">
        <v>7682300</v>
      </c>
      <c r="S69">
        <v>7682300</v>
      </c>
      <c r="T69">
        <v>7682300</v>
      </c>
      <c r="U69">
        <v>7682300</v>
      </c>
      <c r="V69">
        <v>7682300</v>
      </c>
      <c r="W69">
        <v>7682300</v>
      </c>
      <c r="X69">
        <v>7682300</v>
      </c>
      <c r="Y69">
        <v>7682300</v>
      </c>
      <c r="Z69">
        <v>7682300</v>
      </c>
      <c r="AA69">
        <v>7682300</v>
      </c>
      <c r="AB69">
        <v>7682300</v>
      </c>
      <c r="AC69">
        <v>7682300</v>
      </c>
      <c r="AD69">
        <v>7682300</v>
      </c>
      <c r="AE69">
        <v>7692020</v>
      </c>
      <c r="AF69">
        <v>7692020</v>
      </c>
      <c r="AG69">
        <v>7692020</v>
      </c>
      <c r="AH69" t="s">
        <v>386</v>
      </c>
    </row>
    <row r="70" spans="3:34">
      <c r="C70" t="s">
        <v>514</v>
      </c>
      <c r="D70" t="s">
        <v>515</v>
      </c>
      <c r="E70">
        <v>15.617237594593034</v>
      </c>
      <c r="F70">
        <v>14.758745897632847</v>
      </c>
      <c r="G70">
        <v>6.3964544230340943</v>
      </c>
      <c r="H70">
        <v>14.976400092112913</v>
      </c>
      <c r="I70">
        <v>14.916610857037554</v>
      </c>
      <c r="J70">
        <v>14.09929943558725</v>
      </c>
      <c r="K70">
        <v>14.099299435558631</v>
      </c>
      <c r="L70">
        <v>14.301776728859597</v>
      </c>
      <c r="M70">
        <v>15.839464446787007</v>
      </c>
      <c r="N70">
        <v>15.188907001217425</v>
      </c>
      <c r="O70">
        <v>14.893251211100662</v>
      </c>
      <c r="P70">
        <v>13.718070009460737</v>
      </c>
      <c r="Q70">
        <v>13.106750407819693</v>
      </c>
      <c r="R70">
        <v>13.008662055727507</v>
      </c>
      <c r="S70">
        <v>13.659961609747578</v>
      </c>
      <c r="T70">
        <v>13.252839474192921</v>
      </c>
      <c r="U70">
        <v>13.510400409461628</v>
      </c>
      <c r="V70">
        <v>24.607941274607942</v>
      </c>
      <c r="W70">
        <v>24.16374181896046</v>
      </c>
      <c r="X70">
        <v>25.404859273514553</v>
      </c>
      <c r="Y70">
        <v>24.634340384733072</v>
      </c>
      <c r="Z70">
        <v>20.928939900728448</v>
      </c>
      <c r="AA70">
        <v>22.372485755474703</v>
      </c>
      <c r="AB70">
        <v>16.760511281903746</v>
      </c>
      <c r="AC70">
        <v>15.954698576063819</v>
      </c>
      <c r="AD70">
        <v>15.121662689428705</v>
      </c>
      <c r="AE70">
        <v>13.856462967365571</v>
      </c>
      <c r="AF70" t="s">
        <v>386</v>
      </c>
      <c r="AG70" t="s">
        <v>386</v>
      </c>
      <c r="AH70" t="s">
        <v>386</v>
      </c>
    </row>
    <row r="71" spans="3:34">
      <c r="C71" t="s">
        <v>516</v>
      </c>
      <c r="D71" t="s">
        <v>517</v>
      </c>
      <c r="E71">
        <v>13.826992361119709</v>
      </c>
      <c r="F71">
        <v>12.600427525707033</v>
      </c>
      <c r="G71">
        <v>12.611495123567845</v>
      </c>
      <c r="H71">
        <v>12.906019531338101</v>
      </c>
      <c r="I71">
        <v>13.238877783908777</v>
      </c>
      <c r="J71">
        <v>13.157974551476343</v>
      </c>
      <c r="K71">
        <v>12.776180394579976</v>
      </c>
      <c r="L71">
        <v>12.335334086091796</v>
      </c>
      <c r="M71">
        <v>12.494707505734597</v>
      </c>
      <c r="N71">
        <v>11.978404911141176</v>
      </c>
      <c r="O71">
        <v>11.593731613726804</v>
      </c>
      <c r="P71">
        <v>11.003225229978469</v>
      </c>
      <c r="Q71">
        <v>10.559586769956502</v>
      </c>
      <c r="R71">
        <v>10.870330603276072</v>
      </c>
      <c r="S71">
        <v>10.890447471020478</v>
      </c>
      <c r="T71">
        <v>10.336079516810482</v>
      </c>
      <c r="U71">
        <v>9.8867958612245719</v>
      </c>
      <c r="V71">
        <v>9.2808438854290429</v>
      </c>
      <c r="W71">
        <v>9.1956004902689426</v>
      </c>
      <c r="X71">
        <v>8.4400604692317156</v>
      </c>
      <c r="Y71">
        <v>7.9898648259198541</v>
      </c>
      <c r="Z71">
        <v>7.3515729672417898</v>
      </c>
      <c r="AA71">
        <v>7.0301402240009372</v>
      </c>
      <c r="AB71">
        <v>6.5979651202526579</v>
      </c>
      <c r="AC71">
        <v>6.3582166115118275</v>
      </c>
      <c r="AD71">
        <v>6.2902829679410504</v>
      </c>
      <c r="AE71">
        <v>6.0776870671289576</v>
      </c>
      <c r="AF71">
        <v>5.7943658154473709</v>
      </c>
      <c r="AG71">
        <v>5.7759422232793476</v>
      </c>
      <c r="AH71" t="s">
        <v>386</v>
      </c>
    </row>
    <row r="72" spans="3:34">
      <c r="C72" t="s">
        <v>518</v>
      </c>
      <c r="D72" t="s">
        <v>519</v>
      </c>
      <c r="E72">
        <v>-1.1785788889255429</v>
      </c>
      <c r="F72">
        <v>-2.2017021750013868</v>
      </c>
      <c r="G72">
        <v>-2.9668054512774944</v>
      </c>
      <c r="H72">
        <v>2.1360407043541301</v>
      </c>
      <c r="I72">
        <v>4.4616620752984346</v>
      </c>
      <c r="J72">
        <v>2.1229136220290741</v>
      </c>
      <c r="K72">
        <v>2.328408956412261</v>
      </c>
      <c r="L72">
        <v>1.6235029389188611</v>
      </c>
      <c r="M72">
        <v>3.2034103490020414</v>
      </c>
      <c r="N72">
        <v>2.6257481728040943</v>
      </c>
      <c r="O72">
        <v>1.324710341728391</v>
      </c>
      <c r="P72">
        <v>2.1221003104572134</v>
      </c>
      <c r="Q72">
        <v>2.7464383160717034</v>
      </c>
      <c r="R72">
        <v>3.8547065093542017</v>
      </c>
      <c r="S72">
        <v>1.2731921821222301</v>
      </c>
      <c r="T72">
        <v>-0.98460624486729387</v>
      </c>
      <c r="U72">
        <v>-0.64146115498301981</v>
      </c>
      <c r="V72">
        <v>2.0664606422279093</v>
      </c>
      <c r="W72">
        <v>3.9787706094749069</v>
      </c>
      <c r="X72">
        <v>-5.1310372527362205</v>
      </c>
      <c r="Y72">
        <v>0.39690939881458576</v>
      </c>
      <c r="Z72">
        <v>-0.25389629785813383</v>
      </c>
      <c r="AA72">
        <v>0.90719324977762028</v>
      </c>
      <c r="AB72">
        <v>-3.2182041949252493</v>
      </c>
      <c r="AC72">
        <v>-1.0777417027417044</v>
      </c>
      <c r="AD72">
        <v>-1.5881843460819454</v>
      </c>
      <c r="AE72">
        <v>-2.4392503450895475</v>
      </c>
      <c r="AF72">
        <v>-0.60962871522171724</v>
      </c>
      <c r="AG72">
        <v>2.0827760155921453</v>
      </c>
      <c r="AH72" t="s">
        <v>386</v>
      </c>
    </row>
    <row r="73" spans="3:34">
      <c r="C73" t="s">
        <v>520</v>
      </c>
      <c r="D73" t="s">
        <v>521</v>
      </c>
      <c r="E73">
        <v>72313980598.823441</v>
      </c>
      <c r="F73">
        <v>70721842115.149063</v>
      </c>
      <c r="G73">
        <v>68623662648.032959</v>
      </c>
      <c r="H73">
        <v>70089492015.013611</v>
      </c>
      <c r="I73">
        <v>73216648299.0168</v>
      </c>
      <c r="J73">
        <v>74770974499.349747</v>
      </c>
      <c r="K73">
        <v>76511948566.389343</v>
      </c>
      <c r="L73">
        <v>77754122299.98877</v>
      </c>
      <c r="M73">
        <v>80244905900.522324</v>
      </c>
      <c r="N73">
        <v>82351935050.973663</v>
      </c>
      <c r="O73">
        <v>83442859651.207352</v>
      </c>
      <c r="P73">
        <v>85213600834.919998</v>
      </c>
      <c r="Q73">
        <v>87553939818.754639</v>
      </c>
      <c r="R73">
        <v>90928887236.144226</v>
      </c>
      <c r="S73">
        <v>92086586719.725555</v>
      </c>
      <c r="T73">
        <v>91179896436.197998</v>
      </c>
      <c r="U73">
        <v>90595012819.406052</v>
      </c>
      <c r="V73">
        <v>92467123103.140411</v>
      </c>
      <c r="W73">
        <v>96146177820.595154</v>
      </c>
      <c r="X73">
        <v>91212881619.538406</v>
      </c>
      <c r="Y73">
        <v>91574914119.615967</v>
      </c>
      <c r="Z73">
        <v>91342408802.89949</v>
      </c>
      <c r="AA73">
        <v>92171060969.743668</v>
      </c>
      <c r="AB73">
        <v>89204808019.108276</v>
      </c>
      <c r="AC73">
        <v>88243410602.235672</v>
      </c>
      <c r="AD73">
        <v>86841942568.602158</v>
      </c>
      <c r="AE73">
        <v>84723650184.815063</v>
      </c>
      <c r="AF73">
        <v>84207150484.704422</v>
      </c>
      <c r="AG73">
        <v>85960996818.413437</v>
      </c>
      <c r="AH73" t="s">
        <v>386</v>
      </c>
    </row>
    <row r="74" spans="3:34">
      <c r="C74" t="s">
        <v>522</v>
      </c>
      <c r="D74" t="s">
        <v>523</v>
      </c>
      <c r="E74">
        <v>89885000000</v>
      </c>
      <c r="F74">
        <v>87906000000</v>
      </c>
      <c r="G74">
        <v>85298000000</v>
      </c>
      <c r="H74">
        <v>87120000000</v>
      </c>
      <c r="I74">
        <v>91007000000</v>
      </c>
      <c r="J74">
        <v>92939000000</v>
      </c>
      <c r="K74">
        <v>95103000000</v>
      </c>
      <c r="L74">
        <v>96647000000</v>
      </c>
      <c r="M74">
        <v>99743000000</v>
      </c>
      <c r="N74">
        <v>102362000000</v>
      </c>
      <c r="O74">
        <v>103718000000</v>
      </c>
      <c r="P74">
        <v>105919000000</v>
      </c>
      <c r="Q74">
        <v>108828000000</v>
      </c>
      <c r="R74">
        <v>113023000000</v>
      </c>
      <c r="S74">
        <v>114462000000</v>
      </c>
      <c r="T74">
        <v>113335000000</v>
      </c>
      <c r="U74">
        <v>112608000000</v>
      </c>
      <c r="V74">
        <v>114935000000</v>
      </c>
      <c r="W74">
        <v>119508000000</v>
      </c>
      <c r="X74">
        <v>113375999999.99998</v>
      </c>
      <c r="Y74">
        <v>113826000000</v>
      </c>
      <c r="Z74">
        <v>113537000000</v>
      </c>
      <c r="AA74">
        <v>114567000000</v>
      </c>
      <c r="AB74">
        <v>110880000000</v>
      </c>
      <c r="AC74">
        <v>109685000000</v>
      </c>
      <c r="AD74">
        <v>107943000000.00002</v>
      </c>
      <c r="AE74">
        <v>105310000000</v>
      </c>
      <c r="AF74">
        <v>104668000000</v>
      </c>
      <c r="AG74">
        <v>106848000000</v>
      </c>
      <c r="AH74" t="s">
        <v>386</v>
      </c>
    </row>
    <row r="75" spans="3:34">
      <c r="C75" t="s">
        <v>524</v>
      </c>
      <c r="D75" t="s">
        <v>525</v>
      </c>
      <c r="E75">
        <v>55841000000</v>
      </c>
      <c r="F75">
        <v>52226000000</v>
      </c>
      <c r="G75">
        <v>53276000000</v>
      </c>
      <c r="H75">
        <v>57224000000</v>
      </c>
      <c r="I75">
        <v>61661000000</v>
      </c>
      <c r="J75">
        <v>65075000000</v>
      </c>
      <c r="K75">
        <v>67407000000</v>
      </c>
      <c r="L75">
        <v>68497000000</v>
      </c>
      <c r="M75">
        <v>73481000000</v>
      </c>
      <c r="N75">
        <v>74283000000</v>
      </c>
      <c r="O75">
        <v>76653000000</v>
      </c>
      <c r="P75">
        <v>77580000000</v>
      </c>
      <c r="Q75">
        <v>79646000000</v>
      </c>
      <c r="R75">
        <v>87067000000</v>
      </c>
      <c r="S75">
        <v>93771000000</v>
      </c>
      <c r="T75">
        <v>95337000000</v>
      </c>
      <c r="U75">
        <v>98515000000</v>
      </c>
      <c r="V75">
        <v>100845000000</v>
      </c>
      <c r="W75">
        <v>108260999999.99998</v>
      </c>
      <c r="X75">
        <v>106357000000</v>
      </c>
      <c r="Y75">
        <v>103965000000</v>
      </c>
      <c r="Z75">
        <v>104144000000</v>
      </c>
      <c r="AA75">
        <v>105414000000</v>
      </c>
      <c r="AB75">
        <v>101365000000</v>
      </c>
      <c r="AC75">
        <v>101638000000</v>
      </c>
      <c r="AD75">
        <v>102192000000</v>
      </c>
      <c r="AE75">
        <v>100933000000</v>
      </c>
      <c r="AF75">
        <v>102191000000</v>
      </c>
      <c r="AG75">
        <v>106848000000</v>
      </c>
      <c r="AH75" t="s">
        <v>386</v>
      </c>
    </row>
    <row r="76" spans="3:34">
      <c r="C76" t="s">
        <v>526</v>
      </c>
      <c r="D76" t="s">
        <v>527</v>
      </c>
      <c r="E76">
        <v>42971142747.210464</v>
      </c>
      <c r="F76">
        <v>40990503100.227608</v>
      </c>
      <c r="G76">
        <v>40972083365.37722</v>
      </c>
      <c r="H76">
        <v>40207982012.366501</v>
      </c>
      <c r="I76">
        <v>42657212037.357315</v>
      </c>
      <c r="J76">
        <v>48318235818.235817</v>
      </c>
      <c r="K76">
        <v>51143399089.529587</v>
      </c>
      <c r="L76">
        <v>53605415557.990295</v>
      </c>
      <c r="M76">
        <v>49841280607.746048</v>
      </c>
      <c r="N76">
        <v>46549066299.034966</v>
      </c>
      <c r="O76">
        <v>48139797776.80085</v>
      </c>
      <c r="P76">
        <v>41633573038.531715</v>
      </c>
      <c r="Q76">
        <v>41673294265.383003</v>
      </c>
      <c r="R76">
        <v>50708794408.852646</v>
      </c>
      <c r="S76">
        <v>66702944942.381561</v>
      </c>
      <c r="T76">
        <v>71671177266.576447</v>
      </c>
      <c r="U76">
        <v>73760856543.875412</v>
      </c>
      <c r="V76">
        <v>79174844939.938751</v>
      </c>
      <c r="W76">
        <v>96921217547.000885</v>
      </c>
      <c r="X76">
        <v>78307318509.792374</v>
      </c>
      <c r="Y76">
        <v>91574914119.615967</v>
      </c>
      <c r="Z76">
        <v>102675736961.45125</v>
      </c>
      <c r="AA76">
        <v>108696638482.16127</v>
      </c>
      <c r="AB76">
        <v>103996101364.52242</v>
      </c>
      <c r="AC76">
        <v>93305792710.915268</v>
      </c>
      <c r="AD76">
        <v>85025376487.228561</v>
      </c>
      <c r="AE76">
        <v>73469937399.912659</v>
      </c>
      <c r="AF76">
        <v>77072931593.634506</v>
      </c>
      <c r="AG76">
        <v>82821486706.456863</v>
      </c>
      <c r="AH76" t="s">
        <v>386</v>
      </c>
    </row>
    <row r="77" spans="3:34">
      <c r="C77" t="s">
        <v>528</v>
      </c>
      <c r="D77" t="s">
        <v>529</v>
      </c>
      <c r="E77">
        <v>28.401016694587302</v>
      </c>
      <c r="F77">
        <v>28.059493052161201</v>
      </c>
      <c r="G77">
        <v>21.002024290856699</v>
      </c>
      <c r="H77">
        <v>28.883517424960999</v>
      </c>
      <c r="I77">
        <v>27.756123749386301</v>
      </c>
      <c r="J77">
        <v>25.5794031699585</v>
      </c>
      <c r="K77">
        <v>26.412570261802198</v>
      </c>
      <c r="L77">
        <v>27.1752682905108</v>
      </c>
      <c r="M77">
        <v>28.135018529184801</v>
      </c>
      <c r="N77">
        <v>27.788209561933801</v>
      </c>
      <c r="O77">
        <v>27.239904123304701</v>
      </c>
      <c r="P77">
        <v>26.026184881130401</v>
      </c>
      <c r="Q77">
        <v>24.7338984912261</v>
      </c>
      <c r="R77">
        <v>23.907114246648302</v>
      </c>
      <c r="S77">
        <v>24.662087203020899</v>
      </c>
      <c r="T77">
        <v>24.488895332428999</v>
      </c>
      <c r="U77">
        <v>25.084014314003401</v>
      </c>
      <c r="V77">
        <v>26.4813833441284</v>
      </c>
      <c r="W77">
        <v>26.179326524722299</v>
      </c>
      <c r="X77">
        <v>28.029829203752701</v>
      </c>
      <c r="Y77">
        <v>27.816650007139799</v>
      </c>
      <c r="Z77">
        <v>24.061162198796598</v>
      </c>
      <c r="AA77">
        <v>24.6143435750081</v>
      </c>
      <c r="AB77">
        <v>30.881385886317901</v>
      </c>
      <c r="AC77">
        <v>30.697294727922799</v>
      </c>
      <c r="AD77">
        <v>29.448709703352399</v>
      </c>
      <c r="AE77">
        <v>29.463863958431698</v>
      </c>
      <c r="AF77">
        <v>28.195722956948199</v>
      </c>
      <c r="AG77" t="s">
        <v>386</v>
      </c>
      <c r="AH77" t="s">
        <v>386</v>
      </c>
    </row>
    <row r="78" spans="3:34">
      <c r="C78" t="s">
        <v>530</v>
      </c>
      <c r="D78" t="s">
        <v>531</v>
      </c>
      <c r="E78">
        <v>1.2810566666666701</v>
      </c>
      <c r="F78">
        <v>1.2837558333333301</v>
      </c>
      <c r="G78">
        <v>1.36164833333333</v>
      </c>
      <c r="H78">
        <v>1.4705600000000001</v>
      </c>
      <c r="I78">
        <v>1.3677508333333299</v>
      </c>
      <c r="J78">
        <v>1.3490325000000001</v>
      </c>
      <c r="K78">
        <v>1.27786333333333</v>
      </c>
      <c r="L78">
        <v>1.34738</v>
      </c>
      <c r="M78">
        <v>1.5918283333333301</v>
      </c>
      <c r="N78">
        <v>1.5499499999999999</v>
      </c>
      <c r="O78">
        <v>1.7248266666666701</v>
      </c>
      <c r="P78">
        <v>1.9334425</v>
      </c>
      <c r="Q78">
        <v>1.8405625000000001</v>
      </c>
      <c r="R78">
        <v>1.54191416666667</v>
      </c>
      <c r="S78">
        <v>1.3597524999999999</v>
      </c>
      <c r="T78">
        <v>1.3094733333333299</v>
      </c>
      <c r="U78">
        <v>1.3279734405000001</v>
      </c>
      <c r="V78">
        <v>1.1950725</v>
      </c>
      <c r="W78">
        <v>1.19217833333333</v>
      </c>
      <c r="X78">
        <v>1.28218881008452</v>
      </c>
      <c r="Y78">
        <v>1.0901594863867701</v>
      </c>
      <c r="Z78">
        <v>0.96946320149673504</v>
      </c>
      <c r="AA78">
        <v>0.96580103065870804</v>
      </c>
      <c r="AB78">
        <v>1.0358430965205401</v>
      </c>
      <c r="AC78">
        <v>1.1093632928169199</v>
      </c>
      <c r="AD78">
        <v>1.33109026245502</v>
      </c>
      <c r="AE78">
        <v>1.3452139760194699</v>
      </c>
      <c r="AF78">
        <v>1.3047580767159199</v>
      </c>
      <c r="AG78">
        <v>1.33841214646451</v>
      </c>
      <c r="AH78" t="s">
        <v>386</v>
      </c>
    </row>
    <row r="79" spans="3:34">
      <c r="C79" t="s">
        <v>532</v>
      </c>
      <c r="D79" t="s">
        <v>533</v>
      </c>
      <c r="E79">
        <v>53.018312055918202</v>
      </c>
      <c r="F79">
        <v>53.148523147824875</v>
      </c>
      <c r="G79">
        <v>58.36247086166042</v>
      </c>
      <c r="H79">
        <v>47.944931937897863</v>
      </c>
      <c r="I79">
        <v>48.152747746345007</v>
      </c>
      <c r="J79">
        <v>52.760599413206336</v>
      </c>
      <c r="K79">
        <v>52.760599410915667</v>
      </c>
      <c r="L79">
        <v>52.247628801709936</v>
      </c>
      <c r="M79">
        <v>51.228577328102418</v>
      </c>
      <c r="N79">
        <v>50.626250954336292</v>
      </c>
      <c r="O79">
        <v>50.903647966665652</v>
      </c>
      <c r="P79">
        <v>51.681061230302852</v>
      </c>
      <c r="Q79">
        <v>54.541167624769393</v>
      </c>
      <c r="R79">
        <v>56.218499662881094</v>
      </c>
      <c r="S79">
        <v>55.781135825290065</v>
      </c>
      <c r="T79">
        <v>57.224775162036266</v>
      </c>
      <c r="U79">
        <v>57.806422168212364</v>
      </c>
      <c r="V79">
        <v>45.531806316120047</v>
      </c>
      <c r="W79">
        <v>45.636003090873544</v>
      </c>
      <c r="X79">
        <v>42.380562905941787</v>
      </c>
      <c r="Y79">
        <v>39.837008628954941</v>
      </c>
      <c r="Z79">
        <v>43.861838961646853</v>
      </c>
      <c r="AA79">
        <v>41.478292422206749</v>
      </c>
      <c r="AB79">
        <v>45.388598906744484</v>
      </c>
      <c r="AC79">
        <v>45.324157314981292</v>
      </c>
      <c r="AD79">
        <v>46.048257153929306</v>
      </c>
      <c r="AE79">
        <v>48.18091628924472</v>
      </c>
      <c r="AF79" t="s">
        <v>386</v>
      </c>
      <c r="AG79" t="s">
        <v>386</v>
      </c>
      <c r="AH79" t="s">
        <v>386</v>
      </c>
    </row>
    <row r="80" spans="3:34">
      <c r="C80" t="s">
        <v>534</v>
      </c>
      <c r="D80" t="s">
        <v>535</v>
      </c>
      <c r="E80">
        <v>17065100</v>
      </c>
      <c r="F80">
        <v>17284000</v>
      </c>
      <c r="G80">
        <v>17495000</v>
      </c>
      <c r="H80">
        <v>17667000</v>
      </c>
      <c r="I80">
        <v>17855000</v>
      </c>
      <c r="J80">
        <v>18072000</v>
      </c>
      <c r="K80">
        <v>18311000</v>
      </c>
      <c r="L80">
        <v>18517000</v>
      </c>
      <c r="M80">
        <v>18711000</v>
      </c>
      <c r="N80">
        <v>18926000</v>
      </c>
      <c r="O80">
        <v>19153000</v>
      </c>
      <c r="P80">
        <v>19413000</v>
      </c>
      <c r="Q80">
        <v>19651400</v>
      </c>
      <c r="R80">
        <v>19895400</v>
      </c>
      <c r="S80">
        <v>20127400</v>
      </c>
      <c r="T80">
        <v>20394800</v>
      </c>
      <c r="U80">
        <v>20697900</v>
      </c>
      <c r="V80">
        <v>20827600</v>
      </c>
      <c r="W80">
        <v>21249200</v>
      </c>
      <c r="X80">
        <v>21691700</v>
      </c>
      <c r="Y80">
        <v>22031750</v>
      </c>
      <c r="Z80">
        <v>22340024</v>
      </c>
      <c r="AA80">
        <v>22733465</v>
      </c>
      <c r="AB80">
        <v>23128129</v>
      </c>
      <c r="AC80">
        <v>23475686</v>
      </c>
      <c r="AD80">
        <v>23815995</v>
      </c>
      <c r="AE80">
        <v>24190907</v>
      </c>
      <c r="AF80">
        <v>24601860</v>
      </c>
      <c r="AG80">
        <v>24992369</v>
      </c>
      <c r="AH80" t="s">
        <v>386</v>
      </c>
    </row>
    <row r="81" spans="1:34">
      <c r="C81" t="s">
        <v>63</v>
      </c>
      <c r="D81" t="s">
        <v>536</v>
      </c>
      <c r="E81">
        <v>1.3656060000000001</v>
      </c>
      <c r="F81">
        <v>1.347899</v>
      </c>
      <c r="G81">
        <v>1.327496</v>
      </c>
      <c r="H81">
        <v>1.311796</v>
      </c>
      <c r="I81">
        <v>1.3000860000000001</v>
      </c>
      <c r="J81">
        <v>1.309752</v>
      </c>
      <c r="K81">
        <v>1.311358</v>
      </c>
      <c r="L81">
        <v>1.3075410000000001</v>
      </c>
      <c r="M81">
        <v>1.298959</v>
      </c>
      <c r="N81">
        <v>1.29695</v>
      </c>
      <c r="O81">
        <v>1.311113</v>
      </c>
      <c r="P81">
        <v>1.3285910000000001</v>
      </c>
      <c r="Q81">
        <v>1.33649</v>
      </c>
      <c r="R81">
        <v>1.355785</v>
      </c>
      <c r="S81">
        <v>1.365561</v>
      </c>
      <c r="T81">
        <v>1.3883559999999999</v>
      </c>
      <c r="U81">
        <v>1.403273</v>
      </c>
      <c r="V81">
        <v>1.426976</v>
      </c>
      <c r="W81">
        <v>1.4790730000000001</v>
      </c>
      <c r="X81">
        <v>1.441513</v>
      </c>
      <c r="Y81">
        <v>1.5018860000000001</v>
      </c>
      <c r="Z81">
        <v>1.5110520000000001</v>
      </c>
      <c r="AA81">
        <v>1.5401149999999999</v>
      </c>
      <c r="AB81">
        <v>1.4471229999999999</v>
      </c>
      <c r="AC81">
        <v>1.4524889999999999</v>
      </c>
      <c r="AD81">
        <v>1.4740789999999999</v>
      </c>
      <c r="AE81">
        <v>1.451201</v>
      </c>
      <c r="AF81">
        <v>1.444458</v>
      </c>
      <c r="AG81">
        <v>1.4326939999999999</v>
      </c>
      <c r="AH81" t="s">
        <v>386</v>
      </c>
    </row>
    <row r="82" spans="1:34">
      <c r="C82" t="s">
        <v>537</v>
      </c>
      <c r="D82" t="s">
        <v>538</v>
      </c>
      <c r="E82">
        <v>1.3862730000000001</v>
      </c>
      <c r="F82">
        <v>1.3912450000000001</v>
      </c>
      <c r="G82">
        <v>1.380816</v>
      </c>
      <c r="H82">
        <v>1.375602</v>
      </c>
      <c r="I82">
        <v>1.369019</v>
      </c>
      <c r="J82">
        <v>1.3779999999999999</v>
      </c>
      <c r="K82">
        <v>1.3748320000000001</v>
      </c>
      <c r="L82">
        <v>1.370822</v>
      </c>
      <c r="M82">
        <v>1.3787609999999999</v>
      </c>
      <c r="N82">
        <v>1.3729899999999999</v>
      </c>
      <c r="O82">
        <v>1.384171</v>
      </c>
      <c r="P82">
        <v>1.40385</v>
      </c>
      <c r="Q82">
        <v>1.4234500000000001</v>
      </c>
      <c r="R82">
        <v>1.458188</v>
      </c>
      <c r="S82">
        <v>1.4440440000000001</v>
      </c>
      <c r="T82">
        <v>1.46414</v>
      </c>
      <c r="U82">
        <v>1.4980059999999999</v>
      </c>
      <c r="V82">
        <v>1.506418</v>
      </c>
      <c r="W82">
        <v>1.530675</v>
      </c>
      <c r="X82">
        <v>1.546179</v>
      </c>
      <c r="Y82">
        <v>1.5537840000000001</v>
      </c>
      <c r="Z82">
        <v>1.5266409999999999</v>
      </c>
      <c r="AA82">
        <v>1.5462020000000001</v>
      </c>
      <c r="AB82">
        <v>1.5181530000000001</v>
      </c>
      <c r="AC82">
        <v>1.530216</v>
      </c>
      <c r="AD82">
        <v>1.5454559999999999</v>
      </c>
      <c r="AE82">
        <v>1.555574</v>
      </c>
      <c r="AF82">
        <v>1.5381560000000001</v>
      </c>
      <c r="AG82">
        <v>1.533517</v>
      </c>
      <c r="AH82" t="s">
        <v>386</v>
      </c>
    </row>
    <row r="83" spans="1:34">
      <c r="C83" t="s">
        <v>539</v>
      </c>
      <c r="D83" t="s">
        <v>540</v>
      </c>
      <c r="E83" t="s">
        <v>386</v>
      </c>
      <c r="F83" t="s">
        <v>386</v>
      </c>
      <c r="G83" t="s">
        <v>386</v>
      </c>
      <c r="H83" t="s">
        <v>386</v>
      </c>
      <c r="I83" t="s">
        <v>386</v>
      </c>
      <c r="J83" t="s">
        <v>386</v>
      </c>
      <c r="K83" t="s">
        <v>386</v>
      </c>
      <c r="L83" t="s">
        <v>386</v>
      </c>
      <c r="M83">
        <v>0.45</v>
      </c>
      <c r="N83" t="s">
        <v>386</v>
      </c>
      <c r="O83">
        <v>0.56999999999999995</v>
      </c>
      <c r="P83" t="s">
        <v>386</v>
      </c>
      <c r="Q83">
        <v>0.48</v>
      </c>
      <c r="R83" t="s">
        <v>386</v>
      </c>
      <c r="S83">
        <v>0.83</v>
      </c>
      <c r="T83" t="s">
        <v>386</v>
      </c>
      <c r="U83">
        <v>0.94</v>
      </c>
      <c r="V83" t="s">
        <v>386</v>
      </c>
      <c r="W83">
        <v>0.94</v>
      </c>
      <c r="X83" t="s">
        <v>386</v>
      </c>
      <c r="Y83">
        <v>1.23</v>
      </c>
      <c r="Z83" t="s">
        <v>386</v>
      </c>
      <c r="AA83">
        <v>1.57</v>
      </c>
      <c r="AB83" t="s">
        <v>386</v>
      </c>
      <c r="AC83">
        <v>1.28</v>
      </c>
      <c r="AD83" t="s">
        <v>386</v>
      </c>
      <c r="AE83">
        <v>0.92</v>
      </c>
      <c r="AF83" t="s">
        <v>386</v>
      </c>
      <c r="AG83" t="s">
        <v>386</v>
      </c>
      <c r="AH83" t="s">
        <v>386</v>
      </c>
    </row>
    <row r="84" spans="1:34">
      <c r="C84" t="s">
        <v>541</v>
      </c>
      <c r="D84" t="s">
        <v>542</v>
      </c>
      <c r="E84" t="s">
        <v>386</v>
      </c>
      <c r="F84" t="s">
        <v>386</v>
      </c>
      <c r="G84" t="s">
        <v>386</v>
      </c>
      <c r="H84" t="s">
        <v>386</v>
      </c>
      <c r="I84" t="s">
        <v>386</v>
      </c>
      <c r="J84" t="s">
        <v>386</v>
      </c>
      <c r="K84" t="s">
        <v>386</v>
      </c>
      <c r="L84" t="s">
        <v>386</v>
      </c>
      <c r="M84">
        <v>0.46</v>
      </c>
      <c r="N84" t="s">
        <v>386</v>
      </c>
      <c r="O84">
        <v>0.56999999999999995</v>
      </c>
      <c r="P84" t="s">
        <v>386</v>
      </c>
      <c r="Q84">
        <v>0.5</v>
      </c>
      <c r="R84" t="s">
        <v>386</v>
      </c>
      <c r="S84">
        <v>0.85</v>
      </c>
      <c r="T84" t="s">
        <v>386</v>
      </c>
      <c r="U84">
        <v>0.93</v>
      </c>
      <c r="V84" t="s">
        <v>386</v>
      </c>
      <c r="W84">
        <v>0.74</v>
      </c>
      <c r="X84" t="s">
        <v>386</v>
      </c>
      <c r="Y84">
        <v>1.27</v>
      </c>
      <c r="Z84" t="s">
        <v>386</v>
      </c>
      <c r="AA84">
        <v>1.39</v>
      </c>
      <c r="AB84" t="s">
        <v>386</v>
      </c>
      <c r="AC84">
        <v>1.23</v>
      </c>
      <c r="AD84" t="s">
        <v>386</v>
      </c>
      <c r="AE84">
        <v>0.93</v>
      </c>
      <c r="AF84" t="s">
        <v>386</v>
      </c>
      <c r="AG84" t="s">
        <v>386</v>
      </c>
      <c r="AH84" t="s">
        <v>386</v>
      </c>
    </row>
    <row r="85" spans="1:34">
      <c r="C85" t="s">
        <v>543</v>
      </c>
      <c r="D85" t="s">
        <v>544</v>
      </c>
      <c r="E85" t="s">
        <v>386</v>
      </c>
      <c r="F85" t="s">
        <v>386</v>
      </c>
      <c r="G85" t="s">
        <v>386</v>
      </c>
      <c r="H85" t="s">
        <v>386</v>
      </c>
      <c r="I85" t="s">
        <v>386</v>
      </c>
      <c r="J85">
        <v>9452</v>
      </c>
      <c r="K85">
        <v>9442</v>
      </c>
      <c r="L85">
        <v>9458</v>
      </c>
      <c r="M85">
        <v>9496</v>
      </c>
      <c r="N85">
        <v>9501</v>
      </c>
      <c r="O85">
        <v>9499</v>
      </c>
      <c r="P85">
        <v>9508</v>
      </c>
      <c r="Q85">
        <v>9514</v>
      </c>
      <c r="R85">
        <v>9474</v>
      </c>
      <c r="S85">
        <v>9526</v>
      </c>
      <c r="T85">
        <v>9528</v>
      </c>
      <c r="U85">
        <v>9639.33</v>
      </c>
      <c r="V85">
        <v>9655.4159999999993</v>
      </c>
      <c r="W85">
        <v>9661.027</v>
      </c>
      <c r="X85">
        <v>9674.0020000000004</v>
      </c>
      <c r="Y85">
        <v>8615.3880000000008</v>
      </c>
      <c r="Z85">
        <v>8829.3140000000003</v>
      </c>
      <c r="AA85" t="s">
        <v>386</v>
      </c>
      <c r="AB85" t="s">
        <v>386</v>
      </c>
      <c r="AC85" t="s">
        <v>386</v>
      </c>
      <c r="AD85" t="s">
        <v>386</v>
      </c>
      <c r="AE85" t="s">
        <v>386</v>
      </c>
      <c r="AF85" t="s">
        <v>386</v>
      </c>
      <c r="AG85" t="s">
        <v>386</v>
      </c>
      <c r="AH85" t="s">
        <v>386</v>
      </c>
    </row>
    <row r="86" spans="1:34">
      <c r="C86" t="s">
        <v>545</v>
      </c>
      <c r="D86" t="s">
        <v>546</v>
      </c>
      <c r="E86" t="s">
        <v>386</v>
      </c>
      <c r="F86" t="s">
        <v>386</v>
      </c>
      <c r="G86" t="s">
        <v>386</v>
      </c>
      <c r="H86" t="s">
        <v>386</v>
      </c>
      <c r="I86" t="s">
        <v>386</v>
      </c>
      <c r="J86">
        <v>26241</v>
      </c>
      <c r="K86">
        <v>26368</v>
      </c>
      <c r="L86">
        <v>28408</v>
      </c>
      <c r="M86">
        <v>30119</v>
      </c>
      <c r="N86">
        <v>31182</v>
      </c>
      <c r="O86">
        <v>33592</v>
      </c>
      <c r="P86">
        <v>38049</v>
      </c>
      <c r="Q86">
        <v>40628</v>
      </c>
      <c r="R86">
        <v>41314</v>
      </c>
      <c r="S86">
        <v>42300</v>
      </c>
      <c r="T86">
        <v>46164</v>
      </c>
      <c r="U86">
        <v>46486.440121651103</v>
      </c>
      <c r="V86">
        <v>60126.183392252497</v>
      </c>
      <c r="W86">
        <v>61088.579935165901</v>
      </c>
      <c r="X86">
        <v>62083.445295868398</v>
      </c>
      <c r="Y86">
        <v>64171.655880992301</v>
      </c>
      <c r="Z86">
        <v>59649.184619731903</v>
      </c>
      <c r="AA86" t="s">
        <v>386</v>
      </c>
      <c r="AB86" t="s">
        <v>386</v>
      </c>
      <c r="AC86" t="s">
        <v>386</v>
      </c>
      <c r="AD86" t="s">
        <v>386</v>
      </c>
      <c r="AE86" t="s">
        <v>386</v>
      </c>
      <c r="AF86" t="s">
        <v>386</v>
      </c>
      <c r="AG86" t="s">
        <v>386</v>
      </c>
      <c r="AH86" t="s">
        <v>386</v>
      </c>
    </row>
    <row r="87" spans="1:34">
      <c r="C87" t="s">
        <v>547</v>
      </c>
      <c r="D87" t="s">
        <v>548</v>
      </c>
      <c r="E87" t="s">
        <v>386</v>
      </c>
      <c r="F87" t="s">
        <v>386</v>
      </c>
      <c r="G87" t="s">
        <v>386</v>
      </c>
      <c r="H87" t="s">
        <v>386</v>
      </c>
      <c r="I87" t="s">
        <v>386</v>
      </c>
      <c r="J87">
        <v>994</v>
      </c>
      <c r="K87">
        <v>1034</v>
      </c>
      <c r="L87">
        <v>1094</v>
      </c>
      <c r="M87">
        <v>1114</v>
      </c>
      <c r="N87">
        <v>1155</v>
      </c>
      <c r="O87">
        <v>1265</v>
      </c>
      <c r="P87">
        <v>1240</v>
      </c>
      <c r="Q87">
        <v>1379</v>
      </c>
      <c r="R87">
        <v>1347</v>
      </c>
      <c r="S87">
        <v>1340</v>
      </c>
      <c r="T87">
        <v>1290</v>
      </c>
      <c r="U87">
        <v>1309.0379330000001</v>
      </c>
      <c r="V87">
        <v>1434.43885</v>
      </c>
      <c r="W87">
        <v>1525.9647024400001</v>
      </c>
      <c r="X87">
        <v>1545.86629027</v>
      </c>
      <c r="Y87">
        <v>1499.9365360460599</v>
      </c>
      <c r="Z87" t="s">
        <v>386</v>
      </c>
      <c r="AA87" t="s">
        <v>386</v>
      </c>
      <c r="AB87" t="s">
        <v>386</v>
      </c>
      <c r="AC87" t="s">
        <v>386</v>
      </c>
      <c r="AD87" t="s">
        <v>386</v>
      </c>
      <c r="AE87" t="s">
        <v>386</v>
      </c>
      <c r="AF87" t="s">
        <v>386</v>
      </c>
      <c r="AG87" t="s">
        <v>386</v>
      </c>
      <c r="AH87" t="s">
        <v>386</v>
      </c>
    </row>
    <row r="88" spans="1:34">
      <c r="C88" t="s">
        <v>549</v>
      </c>
      <c r="D88" t="s">
        <v>550</v>
      </c>
      <c r="E88">
        <v>86.523602239521693</v>
      </c>
      <c r="F88">
        <v>85.140641480441502</v>
      </c>
      <c r="G88">
        <v>76.920335806588497</v>
      </c>
      <c r="H88">
        <v>71.606891012763995</v>
      </c>
      <c r="I88">
        <v>75.185127901084499</v>
      </c>
      <c r="J88">
        <v>73.502408873766498</v>
      </c>
      <c r="K88">
        <v>80.381144584734599</v>
      </c>
      <c r="L88">
        <v>79.972852677267795</v>
      </c>
      <c r="M88">
        <v>73.2523732613178</v>
      </c>
      <c r="N88">
        <v>73.507725507201599</v>
      </c>
      <c r="O88">
        <v>70.4453554968524</v>
      </c>
      <c r="P88">
        <v>67.569348475661698</v>
      </c>
      <c r="Q88">
        <v>70.858164913862296</v>
      </c>
      <c r="R88">
        <v>79.370992950858593</v>
      </c>
      <c r="S88">
        <v>85.421805436175603</v>
      </c>
      <c r="T88">
        <v>87.967662002025804</v>
      </c>
      <c r="U88">
        <v>87.240764897568894</v>
      </c>
      <c r="V88">
        <v>92.335829232925803</v>
      </c>
      <c r="W88">
        <v>90.375695581215595</v>
      </c>
      <c r="X88">
        <v>87.596028467938197</v>
      </c>
      <c r="Y88">
        <v>100</v>
      </c>
      <c r="Z88">
        <v>106.966015917337</v>
      </c>
      <c r="AA88">
        <v>109.021981779477</v>
      </c>
      <c r="AB88">
        <v>103.45087481576</v>
      </c>
      <c r="AC88">
        <v>98.322652760516604</v>
      </c>
      <c r="AD88">
        <v>89.836045962413607</v>
      </c>
      <c r="AE88">
        <v>90.903524160021206</v>
      </c>
      <c r="AF88">
        <v>93.675921966077595</v>
      </c>
      <c r="AG88">
        <v>89.929525239876298</v>
      </c>
      <c r="AH88" t="s">
        <v>386</v>
      </c>
    </row>
    <row r="89" spans="1:34">
      <c r="C89" t="s">
        <v>551</v>
      </c>
      <c r="D89" t="s">
        <v>552</v>
      </c>
      <c r="E89">
        <v>7641564.5</v>
      </c>
      <c r="F89" t="s">
        <v>386</v>
      </c>
      <c r="G89" t="s">
        <v>386</v>
      </c>
      <c r="H89" t="s">
        <v>386</v>
      </c>
      <c r="I89" t="s">
        <v>386</v>
      </c>
      <c r="J89" t="s">
        <v>386</v>
      </c>
      <c r="K89" t="s">
        <v>386</v>
      </c>
      <c r="L89" t="s">
        <v>386</v>
      </c>
      <c r="M89" t="s">
        <v>386</v>
      </c>
      <c r="N89" t="s">
        <v>386</v>
      </c>
      <c r="O89">
        <v>7641564.5</v>
      </c>
      <c r="P89" t="s">
        <v>386</v>
      </c>
      <c r="Q89" t="s">
        <v>386</v>
      </c>
      <c r="R89" t="s">
        <v>386</v>
      </c>
      <c r="S89" t="s">
        <v>386</v>
      </c>
      <c r="T89" t="s">
        <v>386</v>
      </c>
      <c r="U89" t="s">
        <v>386</v>
      </c>
      <c r="V89" t="s">
        <v>386</v>
      </c>
      <c r="W89" t="s">
        <v>386</v>
      </c>
      <c r="X89" t="s">
        <v>386</v>
      </c>
      <c r="Y89">
        <v>7641564.5</v>
      </c>
      <c r="Z89" t="s">
        <v>386</v>
      </c>
      <c r="AA89" t="s">
        <v>386</v>
      </c>
      <c r="AB89" t="s">
        <v>386</v>
      </c>
      <c r="AC89" t="s">
        <v>386</v>
      </c>
      <c r="AD89" t="s">
        <v>386</v>
      </c>
      <c r="AE89" t="s">
        <v>386</v>
      </c>
      <c r="AF89" t="s">
        <v>386</v>
      </c>
      <c r="AG89" t="s">
        <v>386</v>
      </c>
      <c r="AH89" t="s">
        <v>386</v>
      </c>
    </row>
    <row r="90" spans="1:34">
      <c r="C90" t="s">
        <v>553</v>
      </c>
      <c r="D90" t="s">
        <v>554</v>
      </c>
      <c r="E90">
        <v>2485873</v>
      </c>
      <c r="F90">
        <v>2522945</v>
      </c>
      <c r="G90">
        <v>2574389</v>
      </c>
      <c r="H90">
        <v>2622313</v>
      </c>
      <c r="I90">
        <v>2673251</v>
      </c>
      <c r="J90">
        <v>2729233</v>
      </c>
      <c r="K90">
        <v>2789315</v>
      </c>
      <c r="L90">
        <v>2844952</v>
      </c>
      <c r="M90">
        <v>2899644</v>
      </c>
      <c r="N90">
        <v>2958134</v>
      </c>
      <c r="O90">
        <v>3019470</v>
      </c>
      <c r="P90">
        <v>3086667</v>
      </c>
      <c r="Q90">
        <v>3100598</v>
      </c>
      <c r="R90">
        <v>3115023</v>
      </c>
      <c r="S90">
        <v>3127194</v>
      </c>
      <c r="T90">
        <v>3144470</v>
      </c>
      <c r="U90">
        <v>3166779</v>
      </c>
      <c r="V90">
        <v>3161213</v>
      </c>
      <c r="W90">
        <v>3199492</v>
      </c>
      <c r="X90">
        <v>3240089</v>
      </c>
      <c r="Y90">
        <v>3264665</v>
      </c>
      <c r="Z90">
        <v>3283984</v>
      </c>
      <c r="AA90">
        <v>3318631</v>
      </c>
      <c r="AB90">
        <v>3353116</v>
      </c>
      <c r="AC90">
        <v>3380029</v>
      </c>
      <c r="AD90">
        <v>3405449</v>
      </c>
      <c r="AE90">
        <v>3435109</v>
      </c>
      <c r="AF90">
        <v>3467878</v>
      </c>
      <c r="AG90">
        <v>3495933</v>
      </c>
      <c r="AH90" t="s">
        <v>386</v>
      </c>
    </row>
    <row r="91" spans="1:34">
      <c r="C91" t="s">
        <v>555</v>
      </c>
      <c r="D91" t="s">
        <v>556</v>
      </c>
      <c r="E91">
        <v>1.6861440305474473</v>
      </c>
      <c r="F91">
        <v>1.4802964274682853</v>
      </c>
      <c r="G91">
        <v>2.0185354430375302</v>
      </c>
      <c r="H91">
        <v>1.844452833362175</v>
      </c>
      <c r="I91">
        <v>1.9238581990856178</v>
      </c>
      <c r="J91">
        <v>2.0725282610344391</v>
      </c>
      <c r="K91">
        <v>2.1775428633711718</v>
      </c>
      <c r="L91">
        <v>1.9750149756106696</v>
      </c>
      <c r="M91">
        <v>1.9041775105062326</v>
      </c>
      <c r="N91">
        <v>1.9970693305244085</v>
      </c>
      <c r="O91">
        <v>2.052265515516428</v>
      </c>
      <c r="P91">
        <v>2.2010548684642512</v>
      </c>
      <c r="Q91">
        <v>0.45031281321388739</v>
      </c>
      <c r="R91">
        <v>0.46415397262937291</v>
      </c>
      <c r="S91">
        <v>0.38995810057305891</v>
      </c>
      <c r="T91">
        <v>0.55092376429311274</v>
      </c>
      <c r="U91">
        <v>0.7069628504992268</v>
      </c>
      <c r="V91">
        <v>-0.17591682907982145</v>
      </c>
      <c r="W91">
        <v>1.2036232500944426</v>
      </c>
      <c r="X91">
        <v>1.260875135920474</v>
      </c>
      <c r="Y91">
        <v>0.7556355532472121</v>
      </c>
      <c r="Z91">
        <v>0.59001653758838268</v>
      </c>
      <c r="AA91">
        <v>1.0495029020289104</v>
      </c>
      <c r="AB91">
        <v>1.0337714278534487</v>
      </c>
      <c r="AC91">
        <v>0.79942265698268122</v>
      </c>
      <c r="AD91">
        <v>0.74925064728381996</v>
      </c>
      <c r="AE91">
        <v>0.86718615270925892</v>
      </c>
      <c r="AF91">
        <v>0.949422218240633</v>
      </c>
      <c r="AG91">
        <v>0.80574133278028071</v>
      </c>
      <c r="AH91" t="s">
        <v>386</v>
      </c>
    </row>
    <row r="92" spans="1:34">
      <c r="C92" t="s">
        <v>557</v>
      </c>
      <c r="D92" t="s">
        <v>558</v>
      </c>
      <c r="E92">
        <v>4.3166384914187717</v>
      </c>
      <c r="F92">
        <v>0.85790692683164593</v>
      </c>
      <c r="G92">
        <v>2.5752301568784191</v>
      </c>
      <c r="H92">
        <v>2.9114545452100913</v>
      </c>
      <c r="I92">
        <v>4.927793262823684</v>
      </c>
      <c r="J92">
        <v>5.8400866144328205</v>
      </c>
      <c r="K92">
        <v>3.2266861109983154</v>
      </c>
      <c r="L92">
        <v>4.7351836586367426</v>
      </c>
      <c r="M92">
        <v>4.0288493289819058</v>
      </c>
      <c r="N92">
        <v>5.2226566003739521</v>
      </c>
      <c r="O92">
        <v>4.1561997337469165</v>
      </c>
      <c r="P92">
        <v>3.6164333747233712</v>
      </c>
      <c r="Q92">
        <v>3.8168918871591728</v>
      </c>
      <c r="R92">
        <v>3.0206087421970693</v>
      </c>
      <c r="S92">
        <v>3.7306831175238244</v>
      </c>
      <c r="T92">
        <v>3.7441778320493029</v>
      </c>
      <c r="U92">
        <v>3.1621459112723755</v>
      </c>
      <c r="V92">
        <v>4.1917145856411651</v>
      </c>
      <c r="W92">
        <v>3.4147551956045703</v>
      </c>
      <c r="X92">
        <v>2.1546496149820342</v>
      </c>
      <c r="Y92">
        <v>1.8971514961869502</v>
      </c>
      <c r="Z92">
        <v>2.8854798619873776</v>
      </c>
      <c r="AA92">
        <v>3.3579904405905125</v>
      </c>
      <c r="AB92">
        <v>2.4908409075186313</v>
      </c>
      <c r="AC92">
        <v>2.2359044522868032</v>
      </c>
      <c r="AD92">
        <v>2.7947886542360578</v>
      </c>
      <c r="AE92">
        <v>3.6542245838832059</v>
      </c>
      <c r="AF92">
        <v>2.9120900911995875</v>
      </c>
      <c r="AG92">
        <v>2.8301838913231023</v>
      </c>
      <c r="AH92" t="s">
        <v>386</v>
      </c>
    </row>
    <row r="93" spans="1:34">
      <c r="A93" s="188"/>
      <c r="B93" s="188"/>
      <c r="C93" s="188" t="s">
        <v>559</v>
      </c>
      <c r="D93" s="188" t="s">
        <v>560</v>
      </c>
      <c r="E93" s="188">
        <v>374647631018.30768</v>
      </c>
      <c r="F93" s="188">
        <v>377861758996.02441</v>
      </c>
      <c r="G93" s="188">
        <v>387592568965.00128</v>
      </c>
      <c r="H93" s="188">
        <v>398877150431.02936</v>
      </c>
      <c r="I93" s="188">
        <v>418532991776.91272</v>
      </c>
      <c r="J93" s="188">
        <v>442975681006.66144</v>
      </c>
      <c r="K93" s="188">
        <v>457269115780.80359</v>
      </c>
      <c r="L93" s="188">
        <v>478921648227.2489</v>
      </c>
      <c r="M93" s="188">
        <v>498216679838.20154</v>
      </c>
      <c r="N93" s="188">
        <v>524236826151.93536</v>
      </c>
      <c r="O93" s="188">
        <v>546025155724.66541</v>
      </c>
      <c r="P93" s="188">
        <v>565771791690.67749</v>
      </c>
      <c r="Q93" s="188">
        <v>587366689307.55408</v>
      </c>
      <c r="R93" s="188">
        <v>605108738873.53162</v>
      </c>
      <c r="S93" s="188">
        <v>627683428437.34778</v>
      </c>
      <c r="T93" s="188">
        <v>651185012220.34595</v>
      </c>
      <c r="U93" s="188">
        <v>671776432459.09009</v>
      </c>
      <c r="V93" s="188">
        <v>699935383161.37756</v>
      </c>
      <c r="W93" s="188">
        <v>723836463023.75549</v>
      </c>
      <c r="X93" s="188">
        <v>739432602587.39648</v>
      </c>
      <c r="Y93" s="188">
        <v>753460759270.67737</v>
      </c>
      <c r="Z93" s="188">
        <v>775201717747.40991</v>
      </c>
      <c r="AA93" s="188">
        <v>801232917324.66138</v>
      </c>
      <c r="AB93" s="188">
        <v>821190354593.88904</v>
      </c>
      <c r="AC93" s="188">
        <v>839551386294.00366</v>
      </c>
      <c r="AD93" s="188">
        <v>863015073184.63</v>
      </c>
      <c r="AE93" s="188">
        <v>894551582151.56042</v>
      </c>
      <c r="AF93" s="188">
        <v>920601730136.06519</v>
      </c>
      <c r="AG93" s="188">
        <v>946656452005.61792</v>
      </c>
      <c r="AH93" t="s">
        <v>386</v>
      </c>
    </row>
    <row r="94" spans="1:34">
      <c r="A94" s="188"/>
      <c r="B94" s="188"/>
      <c r="C94" s="188" t="s">
        <v>561</v>
      </c>
      <c r="D94" s="188" t="s">
        <v>562</v>
      </c>
      <c r="E94" s="188">
        <v>471520106392.71094</v>
      </c>
      <c r="F94" s="188">
        <v>475565310046.85803</v>
      </c>
      <c r="G94" s="188">
        <v>487812211326.83704</v>
      </c>
      <c r="H94" s="188">
        <v>502014642125.60205</v>
      </c>
      <c r="I94" s="188">
        <v>526752885838.65594</v>
      </c>
      <c r="J94" s="188">
        <v>557515710615.65796</v>
      </c>
      <c r="K94" s="188">
        <v>575504992616.72705</v>
      </c>
      <c r="L94" s="188">
        <v>602756210981.75293</v>
      </c>
      <c r="M94" s="188">
        <v>627040350543.28809</v>
      </c>
      <c r="N94" s="188">
        <v>659788514797.94507</v>
      </c>
      <c r="O94" s="188">
        <v>687210643293.27002</v>
      </c>
      <c r="P94" s="188">
        <v>712063158351.979</v>
      </c>
      <c r="Q94" s="188">
        <v>739241839274.56506</v>
      </c>
      <c r="R94" s="188">
        <v>761571442897.67102</v>
      </c>
      <c r="S94" s="188">
        <v>789983260145.73706</v>
      </c>
      <c r="T94" s="188">
        <v>819561638249.01404</v>
      </c>
      <c r="U94" s="188">
        <v>845477373083.26208</v>
      </c>
      <c r="V94" s="188">
        <v>880917371449.08899</v>
      </c>
      <c r="W94" s="188">
        <v>910998543159.63</v>
      </c>
      <c r="X94" s="188">
        <v>930627369762.31104</v>
      </c>
      <c r="Y94" s="188">
        <v>948282780831.68201</v>
      </c>
      <c r="Z94" s="188">
        <v>975645289507.27405</v>
      </c>
      <c r="AA94" s="188">
        <v>1008407365063</v>
      </c>
      <c r="AB94" s="188">
        <v>1033525188226.42</v>
      </c>
      <c r="AC94" s="188">
        <v>1056633823925.4801</v>
      </c>
      <c r="AD94" s="188">
        <v>1086164506153.37</v>
      </c>
      <c r="AE94" s="188">
        <v>1125855396558.6401</v>
      </c>
      <c r="AF94" s="188">
        <v>1158641320003.0601</v>
      </c>
      <c r="AG94" s="188">
        <v>1191433000000</v>
      </c>
      <c r="AH94" t="s">
        <v>386</v>
      </c>
    </row>
    <row r="95" spans="1:34">
      <c r="A95" s="188"/>
      <c r="B95" s="188"/>
      <c r="C95" s="188" t="s">
        <v>563</v>
      </c>
      <c r="D95" s="188" t="s">
        <v>564</v>
      </c>
      <c r="E95" s="188">
        <v>239796000000</v>
      </c>
      <c r="F95" s="188">
        <v>253411000000</v>
      </c>
      <c r="G95" s="188">
        <v>261013000000</v>
      </c>
      <c r="H95" s="188">
        <v>276893000000</v>
      </c>
      <c r="I95" s="188">
        <v>290687000000</v>
      </c>
      <c r="J95" s="188">
        <v>308251000000</v>
      </c>
      <c r="K95" s="188">
        <v>329102000000</v>
      </c>
      <c r="L95" s="188">
        <v>351693000000</v>
      </c>
      <c r="M95" s="188">
        <v>373625000000</v>
      </c>
      <c r="N95" s="188">
        <v>398597000000</v>
      </c>
      <c r="O95" s="188">
        <v>425269000000</v>
      </c>
      <c r="P95" s="188">
        <v>452257000000</v>
      </c>
      <c r="Q95" s="188">
        <v>482479000000.00006</v>
      </c>
      <c r="R95" s="188">
        <v>514896000000</v>
      </c>
      <c r="S95" s="188">
        <v>553333000000</v>
      </c>
      <c r="T95" s="188">
        <v>593713000000</v>
      </c>
      <c r="U95" s="188">
        <v>635093000000</v>
      </c>
      <c r="V95" s="188">
        <v>699352000000</v>
      </c>
      <c r="W95" s="188">
        <v>759277999999.99988</v>
      </c>
      <c r="X95" s="188">
        <v>808313000000</v>
      </c>
      <c r="Y95" s="188">
        <v>855404000000</v>
      </c>
      <c r="Z95" s="188">
        <v>917007000000</v>
      </c>
      <c r="AA95" s="188">
        <v>978860000000</v>
      </c>
      <c r="AB95" s="188">
        <v>1018985999999.9999</v>
      </c>
      <c r="AC95" s="188">
        <v>1051128000000</v>
      </c>
      <c r="AD95" s="188">
        <v>1093229000000</v>
      </c>
      <c r="AE95" s="188">
        <v>1134687000000</v>
      </c>
      <c r="AF95" s="188">
        <v>1182220000000</v>
      </c>
      <c r="AG95" s="188">
        <v>1231265000000</v>
      </c>
      <c r="AH95" t="s">
        <v>386</v>
      </c>
    </row>
    <row r="96" spans="1:34">
      <c r="A96" s="188"/>
      <c r="B96" s="188"/>
      <c r="C96" s="188" t="s">
        <v>565</v>
      </c>
      <c r="D96" s="188" t="s">
        <v>566</v>
      </c>
      <c r="E96" s="188">
        <v>184529434397.84531</v>
      </c>
      <c r="F96" s="188">
        <v>198894121340.55411</v>
      </c>
      <c r="G96" s="188">
        <v>200732907790.50989</v>
      </c>
      <c r="H96" s="188">
        <v>194556632939.85385</v>
      </c>
      <c r="I96" s="188">
        <v>201097890003.45901</v>
      </c>
      <c r="J96" s="188">
        <v>228876596376.59637</v>
      </c>
      <c r="K96" s="188">
        <v>249698027314.11227</v>
      </c>
      <c r="L96" s="188">
        <v>275233213335.42023</v>
      </c>
      <c r="M96" s="188">
        <v>253425354405.48059</v>
      </c>
      <c r="N96" s="188">
        <v>249565735054.5181</v>
      </c>
      <c r="O96" s="188">
        <v>266890033285.18494</v>
      </c>
      <c r="P96" s="188">
        <v>242544273907.91028</v>
      </c>
      <c r="Q96" s="188">
        <v>252285998325.65927</v>
      </c>
      <c r="R96" s="188">
        <v>299687827606.29004</v>
      </c>
      <c r="S96" s="188">
        <v>393344003414.42596</v>
      </c>
      <c r="T96" s="188">
        <v>446006615546.53436</v>
      </c>
      <c r="U96" s="188">
        <v>475178197064.98956</v>
      </c>
      <c r="V96" s="188">
        <v>548752453481.98163</v>
      </c>
      <c r="W96" s="188">
        <v>679352730528.20044</v>
      </c>
      <c r="X96" s="188">
        <v>594807833897.80591</v>
      </c>
      <c r="Y96" s="188">
        <v>753058222496.25647</v>
      </c>
      <c r="Z96" s="188">
        <v>903635019225.08118</v>
      </c>
      <c r="AA96" s="188">
        <v>1008794596824.0875</v>
      </c>
      <c r="AB96" s="188">
        <v>1044999487021.6477</v>
      </c>
      <c r="AC96" s="188">
        <v>964497383640.87036</v>
      </c>
      <c r="AD96" s="188">
        <v>908886762625.84241</v>
      </c>
      <c r="AE96" s="188">
        <v>824745232202.64966</v>
      </c>
      <c r="AF96" s="188">
        <v>886256882117.80676</v>
      </c>
      <c r="AG96" s="188" t="s">
        <v>386</v>
      </c>
      <c r="AH96" t="s">
        <v>386</v>
      </c>
    </row>
    <row r="97" spans="1:34">
      <c r="C97" t="s">
        <v>567</v>
      </c>
      <c r="D97" t="s">
        <v>568</v>
      </c>
      <c r="E97" t="s">
        <v>386</v>
      </c>
      <c r="F97">
        <v>69180.030167387216</v>
      </c>
      <c r="G97">
        <v>70823.430806573873</v>
      </c>
      <c r="H97">
        <v>72769.42734863612</v>
      </c>
      <c r="I97">
        <v>73561.517429621366</v>
      </c>
      <c r="J97">
        <v>74275.006258652313</v>
      </c>
      <c r="K97">
        <v>75273.031608458841</v>
      </c>
      <c r="L97">
        <v>77911.731793696701</v>
      </c>
      <c r="M97">
        <v>78953.869977312424</v>
      </c>
      <c r="N97">
        <v>81111.155964826889</v>
      </c>
      <c r="O97">
        <v>82532.147152436344</v>
      </c>
      <c r="P97">
        <v>83191.444406066454</v>
      </c>
      <c r="Q97">
        <v>84440.394374164753</v>
      </c>
      <c r="R97">
        <v>84477.947498101552</v>
      </c>
      <c r="S97">
        <v>86321.588414006415</v>
      </c>
      <c r="T97">
        <v>86293.78382608245</v>
      </c>
      <c r="U97">
        <v>86960.596948275881</v>
      </c>
      <c r="V97">
        <v>88634.066474618448</v>
      </c>
      <c r="W97">
        <v>89437.280405319005</v>
      </c>
      <c r="X97">
        <v>90080.05155562982</v>
      </c>
      <c r="Y97">
        <v>89712.610098627367</v>
      </c>
      <c r="Z97">
        <v>90221.103186480032</v>
      </c>
      <c r="AA97">
        <v>91965.050528634325</v>
      </c>
      <c r="AB97">
        <v>92820.466583048226</v>
      </c>
      <c r="AC97">
        <v>95175.149430708523</v>
      </c>
      <c r="AD97">
        <v>94684.717987448195</v>
      </c>
      <c r="AE97">
        <v>96472.228003845172</v>
      </c>
      <c r="AF97">
        <v>96415.000692386398</v>
      </c>
      <c r="AG97">
        <v>97608.137170975213</v>
      </c>
      <c r="AH97" t="s">
        <v>386</v>
      </c>
    </row>
    <row r="98" spans="1:34">
      <c r="C98" t="s">
        <v>569</v>
      </c>
      <c r="D98" t="s">
        <v>570</v>
      </c>
      <c r="E98">
        <v>246942</v>
      </c>
      <c r="F98">
        <v>258397</v>
      </c>
      <c r="G98">
        <v>266556</v>
      </c>
      <c r="H98">
        <v>266979</v>
      </c>
      <c r="I98">
        <v>239526</v>
      </c>
      <c r="J98">
        <v>250116</v>
      </c>
      <c r="K98">
        <v>245323</v>
      </c>
      <c r="L98">
        <v>247004</v>
      </c>
      <c r="M98">
        <v>252579.4</v>
      </c>
      <c r="N98">
        <v>268522</v>
      </c>
      <c r="O98">
        <v>238126</v>
      </c>
      <c r="P98">
        <v>240630</v>
      </c>
      <c r="Q98">
        <v>246082</v>
      </c>
      <c r="R98">
        <v>263343.2</v>
      </c>
      <c r="S98">
        <v>287701</v>
      </c>
      <c r="T98">
        <v>293773.3</v>
      </c>
      <c r="U98">
        <v>262276</v>
      </c>
      <c r="V98">
        <v>246298.3</v>
      </c>
      <c r="W98">
        <v>242554.4</v>
      </c>
      <c r="X98">
        <v>249222.3</v>
      </c>
      <c r="Y98">
        <v>254615.8</v>
      </c>
      <c r="Z98">
        <v>252843.6</v>
      </c>
      <c r="AA98">
        <v>248311</v>
      </c>
      <c r="AB98">
        <v>243449.4</v>
      </c>
      <c r="AC98">
        <v>236915.4</v>
      </c>
      <c r="AD98">
        <v>251486</v>
      </c>
      <c r="AE98">
        <v>271477</v>
      </c>
      <c r="AF98" t="s">
        <v>386</v>
      </c>
      <c r="AG98" t="s">
        <v>386</v>
      </c>
      <c r="AH98" t="s">
        <v>386</v>
      </c>
    </row>
    <row r="99" spans="1:34">
      <c r="C99" t="s">
        <v>571</v>
      </c>
      <c r="D99" t="s">
        <v>572</v>
      </c>
      <c r="E99">
        <v>36745.703130000002</v>
      </c>
      <c r="F99" t="s">
        <v>386</v>
      </c>
      <c r="G99" t="s">
        <v>386</v>
      </c>
      <c r="H99" t="s">
        <v>386</v>
      </c>
      <c r="I99" t="s">
        <v>386</v>
      </c>
      <c r="J99" t="s">
        <v>386</v>
      </c>
      <c r="K99" t="s">
        <v>386</v>
      </c>
      <c r="L99" t="s">
        <v>386</v>
      </c>
      <c r="M99" t="s">
        <v>386</v>
      </c>
      <c r="N99" t="s">
        <v>386</v>
      </c>
      <c r="O99">
        <v>36745.703130000002</v>
      </c>
      <c r="P99" t="s">
        <v>386</v>
      </c>
      <c r="Q99" t="s">
        <v>386</v>
      </c>
      <c r="R99" t="s">
        <v>386</v>
      </c>
      <c r="S99" t="s">
        <v>386</v>
      </c>
      <c r="T99" t="s">
        <v>386</v>
      </c>
      <c r="U99" t="s">
        <v>386</v>
      </c>
      <c r="V99" t="s">
        <v>386</v>
      </c>
      <c r="W99" t="s">
        <v>386</v>
      </c>
      <c r="X99" t="s">
        <v>386</v>
      </c>
      <c r="Y99">
        <v>36745.703130000002</v>
      </c>
      <c r="Z99" t="s">
        <v>386</v>
      </c>
      <c r="AA99" t="s">
        <v>386</v>
      </c>
      <c r="AB99" t="s">
        <v>386</v>
      </c>
      <c r="AC99" t="s">
        <v>386</v>
      </c>
      <c r="AD99" t="s">
        <v>386</v>
      </c>
      <c r="AE99" t="s">
        <v>386</v>
      </c>
      <c r="AF99" t="s">
        <v>386</v>
      </c>
      <c r="AG99" t="s">
        <v>386</v>
      </c>
      <c r="AH99" t="s">
        <v>386</v>
      </c>
    </row>
    <row r="100" spans="1:34">
      <c r="C100" t="s">
        <v>573</v>
      </c>
      <c r="D100" t="s">
        <v>574</v>
      </c>
      <c r="E100">
        <v>14579227</v>
      </c>
      <c r="F100">
        <v>14761055</v>
      </c>
      <c r="G100">
        <v>14920611</v>
      </c>
      <c r="H100">
        <v>15044687</v>
      </c>
      <c r="I100">
        <v>15181749</v>
      </c>
      <c r="J100">
        <v>15342767</v>
      </c>
      <c r="K100">
        <v>15521685</v>
      </c>
      <c r="L100">
        <v>15672048</v>
      </c>
      <c r="M100">
        <v>15811356</v>
      </c>
      <c r="N100">
        <v>15967866</v>
      </c>
      <c r="O100">
        <v>16133530</v>
      </c>
      <c r="P100">
        <v>16326333</v>
      </c>
      <c r="Q100">
        <v>16550802</v>
      </c>
      <c r="R100">
        <v>16780377</v>
      </c>
      <c r="S100">
        <v>17000206</v>
      </c>
      <c r="T100">
        <v>17250330</v>
      </c>
      <c r="U100">
        <v>17531121</v>
      </c>
      <c r="V100">
        <v>17666387</v>
      </c>
      <c r="W100">
        <v>18049708</v>
      </c>
      <c r="X100">
        <v>18451611</v>
      </c>
      <c r="Y100">
        <v>18767085</v>
      </c>
      <c r="Z100">
        <v>19056040</v>
      </c>
      <c r="AA100">
        <v>19414834</v>
      </c>
      <c r="AB100">
        <v>19775013</v>
      </c>
      <c r="AC100">
        <v>20095657</v>
      </c>
      <c r="AD100">
        <v>20410546</v>
      </c>
      <c r="AE100">
        <v>20755798</v>
      </c>
      <c r="AF100">
        <v>21133982</v>
      </c>
      <c r="AG100">
        <v>21496436</v>
      </c>
      <c r="AH100" t="s">
        <v>386</v>
      </c>
    </row>
    <row r="101" spans="1:34">
      <c r="C101" t="s">
        <v>575</v>
      </c>
      <c r="D101" t="s">
        <v>576</v>
      </c>
      <c r="E101">
        <v>1.4448674634048078</v>
      </c>
      <c r="F101">
        <v>1.2394586240369996</v>
      </c>
      <c r="G101">
        <v>1.0751252097002917</v>
      </c>
      <c r="H101">
        <v>0.82813599319496534</v>
      </c>
      <c r="I101">
        <v>0.90690771100823808</v>
      </c>
      <c r="J101">
        <v>1.055017504764266</v>
      </c>
      <c r="K101">
        <v>1.1593920680033347</v>
      </c>
      <c r="L101">
        <v>0.96406649752351758</v>
      </c>
      <c r="M101">
        <v>0.88496726197361697</v>
      </c>
      <c r="N101">
        <v>0.98499117059080854</v>
      </c>
      <c r="O101">
        <v>1.0321387312492749</v>
      </c>
      <c r="P101">
        <v>1.1879610671227256</v>
      </c>
      <c r="Q101">
        <v>1.3655234129413816</v>
      </c>
      <c r="R101">
        <v>1.3775608146096698</v>
      </c>
      <c r="S101">
        <v>1.3015293620296493</v>
      </c>
      <c r="T101">
        <v>1.4605812099310171</v>
      </c>
      <c r="U101">
        <v>1.614637067796042</v>
      </c>
      <c r="V101">
        <v>0.76861501629068041</v>
      </c>
      <c r="W101">
        <v>2.1465712792683505</v>
      </c>
      <c r="X101">
        <v>2.2022176385075571</v>
      </c>
      <c r="Y101">
        <v>1.6952853777919747</v>
      </c>
      <c r="Z101">
        <v>1.5279574161434732</v>
      </c>
      <c r="AA101">
        <v>1.8653301369794273</v>
      </c>
      <c r="AB101">
        <v>1.8381757992261172</v>
      </c>
      <c r="AC101">
        <v>1.6084551017675455</v>
      </c>
      <c r="AD101">
        <v>1.5548005989414144</v>
      </c>
      <c r="AE101">
        <v>1.6773901276192782</v>
      </c>
      <c r="AF101">
        <v>1.8056636977842884</v>
      </c>
      <c r="AG101">
        <v>1.7004887640487358</v>
      </c>
      <c r="AH101" t="s">
        <v>386</v>
      </c>
    </row>
    <row r="102" spans="1:34">
      <c r="C102" t="s">
        <v>577</v>
      </c>
      <c r="D102" t="s">
        <v>578</v>
      </c>
      <c r="E102">
        <v>93.696709404408494</v>
      </c>
      <c r="F102">
        <v>93.204067454051696</v>
      </c>
      <c r="G102">
        <v>96.330449062085506</v>
      </c>
      <c r="H102">
        <v>100.73896292553501</v>
      </c>
      <c r="I102">
        <v>99.058927556369596</v>
      </c>
      <c r="J102">
        <v>100</v>
      </c>
      <c r="K102" t="s">
        <v>386</v>
      </c>
      <c r="L102" t="s">
        <v>386</v>
      </c>
      <c r="M102" t="s">
        <v>386</v>
      </c>
      <c r="N102" t="s">
        <v>386</v>
      </c>
      <c r="O102" t="s">
        <v>386</v>
      </c>
      <c r="P102" t="s">
        <v>386</v>
      </c>
      <c r="Q102" t="s">
        <v>386</v>
      </c>
      <c r="R102" t="s">
        <v>386</v>
      </c>
      <c r="S102" t="s">
        <v>386</v>
      </c>
      <c r="T102" t="s">
        <v>386</v>
      </c>
      <c r="U102" t="s">
        <v>386</v>
      </c>
      <c r="V102" t="s">
        <v>386</v>
      </c>
      <c r="W102" t="s">
        <v>386</v>
      </c>
      <c r="X102" t="s">
        <v>386</v>
      </c>
      <c r="Y102" t="s">
        <v>386</v>
      </c>
      <c r="Z102" t="s">
        <v>386</v>
      </c>
      <c r="AA102" t="s">
        <v>386</v>
      </c>
      <c r="AB102" t="s">
        <v>386</v>
      </c>
      <c r="AC102" t="s">
        <v>386</v>
      </c>
      <c r="AD102" t="s">
        <v>386</v>
      </c>
      <c r="AE102" t="s">
        <v>386</v>
      </c>
      <c r="AF102" t="s">
        <v>386</v>
      </c>
      <c r="AG102" t="s">
        <v>386</v>
      </c>
      <c r="AH102" t="s">
        <v>386</v>
      </c>
    </row>
    <row r="103" spans="1:34">
      <c r="A103" s="188"/>
      <c r="B103" s="188"/>
      <c r="C103" s="188" t="s">
        <v>27</v>
      </c>
      <c r="D103" s="188"/>
      <c r="E103" s="188">
        <f>E100/E$80</f>
        <v>0.85433000685609817</v>
      </c>
      <c r="F103" s="188">
        <f t="shared" ref="F103:AG103" si="0">F100/F$80</f>
        <v>0.85403002777134918</v>
      </c>
      <c r="G103" s="188">
        <f t="shared" si="0"/>
        <v>0.85285001428979712</v>
      </c>
      <c r="H103" s="188">
        <f t="shared" si="0"/>
        <v>0.85156998924548588</v>
      </c>
      <c r="I103" s="188">
        <f t="shared" si="0"/>
        <v>0.85027997759731166</v>
      </c>
      <c r="J103" s="188">
        <f t="shared" si="0"/>
        <v>0.84898002434705622</v>
      </c>
      <c r="K103" s="188">
        <f t="shared" si="0"/>
        <v>0.84766997979356673</v>
      </c>
      <c r="L103" s="188">
        <f t="shared" si="0"/>
        <v>0.84635999351946856</v>
      </c>
      <c r="M103" s="188">
        <f t="shared" si="0"/>
        <v>0.84502998236331572</v>
      </c>
      <c r="N103" s="188">
        <f t="shared" si="0"/>
        <v>0.84369998943252666</v>
      </c>
      <c r="O103" s="188">
        <f t="shared" si="0"/>
        <v>0.84235002349501387</v>
      </c>
      <c r="P103" s="188">
        <f t="shared" si="0"/>
        <v>0.84099999999999997</v>
      </c>
      <c r="Q103" s="188">
        <f t="shared" si="0"/>
        <v>0.84221999450420837</v>
      </c>
      <c r="R103" s="188">
        <f t="shared" si="0"/>
        <v>0.84342998884164178</v>
      </c>
      <c r="S103" s="188">
        <f t="shared" si="0"/>
        <v>0.84463000685632517</v>
      </c>
      <c r="T103" s="188">
        <f t="shared" si="0"/>
        <v>0.84582001294447606</v>
      </c>
      <c r="U103" s="188">
        <f t="shared" si="0"/>
        <v>0.84699998550577593</v>
      </c>
      <c r="V103" s="188">
        <f t="shared" si="0"/>
        <v>0.84822000614569126</v>
      </c>
      <c r="W103" s="188">
        <f t="shared" si="0"/>
        <v>0.84943000207066621</v>
      </c>
      <c r="X103" s="188">
        <f t="shared" si="0"/>
        <v>0.85063001055703336</v>
      </c>
      <c r="Y103" s="188">
        <f t="shared" si="0"/>
        <v>0.85181998706412332</v>
      </c>
      <c r="Z103" s="188">
        <f t="shared" si="0"/>
        <v>0.85299997887200119</v>
      </c>
      <c r="AA103" s="188">
        <f t="shared" si="0"/>
        <v>0.85402000970815495</v>
      </c>
      <c r="AB103" s="188">
        <f t="shared" si="0"/>
        <v>0.85502000615786944</v>
      </c>
      <c r="AC103" s="188">
        <f t="shared" si="0"/>
        <v>0.85602001151318863</v>
      </c>
      <c r="AD103" s="188">
        <f t="shared" si="0"/>
        <v>0.85701000525067295</v>
      </c>
      <c r="AE103" s="188">
        <f t="shared" si="0"/>
        <v>0.85799999148440365</v>
      </c>
      <c r="AF103" s="188">
        <f t="shared" si="0"/>
        <v>0.859040007544145</v>
      </c>
      <c r="AG103" s="188">
        <f t="shared" si="0"/>
        <v>0.86011998302361814</v>
      </c>
    </row>
    <row r="104" spans="1:34">
      <c r="A104" s="188"/>
      <c r="B104" s="188"/>
      <c r="C104" s="188" t="s">
        <v>30</v>
      </c>
      <c r="D104" s="188"/>
      <c r="E104" s="188">
        <f>E90/E$80</f>
        <v>0.14566999314390189</v>
      </c>
      <c r="F104" s="188">
        <f t="shared" ref="F104:AG104" si="1">F90/F$80</f>
        <v>0.14596997222865077</v>
      </c>
      <c r="G104" s="188">
        <f t="shared" si="1"/>
        <v>0.14714998571020291</v>
      </c>
      <c r="H104" s="188">
        <f t="shared" si="1"/>
        <v>0.14843001075451406</v>
      </c>
      <c r="I104" s="188">
        <f t="shared" si="1"/>
        <v>0.14972002240268834</v>
      </c>
      <c r="J104" s="188">
        <f t="shared" si="1"/>
        <v>0.15101997565294378</v>
      </c>
      <c r="K104" s="188">
        <f t="shared" si="1"/>
        <v>0.1523300202064333</v>
      </c>
      <c r="L104" s="188">
        <f t="shared" si="1"/>
        <v>0.15364000648053142</v>
      </c>
      <c r="M104" s="188">
        <f t="shared" si="1"/>
        <v>0.1549700176366843</v>
      </c>
      <c r="N104" s="188">
        <f t="shared" si="1"/>
        <v>0.15630001056747331</v>
      </c>
      <c r="O104" s="188">
        <f t="shared" si="1"/>
        <v>0.15764997650498616</v>
      </c>
      <c r="P104" s="188">
        <f t="shared" si="1"/>
        <v>0.159</v>
      </c>
      <c r="Q104" s="188">
        <f t="shared" si="1"/>
        <v>0.15778000549579166</v>
      </c>
      <c r="R104" s="188">
        <f t="shared" si="1"/>
        <v>0.15657001115835822</v>
      </c>
      <c r="S104" s="188">
        <f t="shared" si="1"/>
        <v>0.15536999314367478</v>
      </c>
      <c r="T104" s="188">
        <f t="shared" si="1"/>
        <v>0.15417998705552396</v>
      </c>
      <c r="U104" s="188">
        <f t="shared" si="1"/>
        <v>0.15300001449422404</v>
      </c>
      <c r="V104" s="188">
        <f t="shared" si="1"/>
        <v>0.15177999385430871</v>
      </c>
      <c r="W104" s="188">
        <f t="shared" si="1"/>
        <v>0.15056999792933382</v>
      </c>
      <c r="X104" s="188">
        <f t="shared" si="1"/>
        <v>0.14936998944296667</v>
      </c>
      <c r="Y104" s="188">
        <f t="shared" si="1"/>
        <v>0.14818001293587663</v>
      </c>
      <c r="Z104" s="188">
        <f t="shared" si="1"/>
        <v>0.14700002112799879</v>
      </c>
      <c r="AA104" s="188">
        <f t="shared" si="1"/>
        <v>0.14597999029184508</v>
      </c>
      <c r="AB104" s="188">
        <f t="shared" si="1"/>
        <v>0.14497999384213051</v>
      </c>
      <c r="AC104" s="188">
        <f t="shared" si="1"/>
        <v>0.14397998848681143</v>
      </c>
      <c r="AD104" s="188">
        <f t="shared" si="1"/>
        <v>0.14298999474932708</v>
      </c>
      <c r="AE104" s="188">
        <f t="shared" si="1"/>
        <v>0.14200000851559638</v>
      </c>
      <c r="AF104" s="188">
        <f t="shared" si="1"/>
        <v>0.14095999245585497</v>
      </c>
      <c r="AG104" s="188">
        <f t="shared" si="1"/>
        <v>0.13988001697638186</v>
      </c>
    </row>
    <row r="106" spans="1:34">
      <c r="A106" t="s">
        <v>579</v>
      </c>
    </row>
    <row r="107" spans="1:34">
      <c r="A107" t="s">
        <v>580</v>
      </c>
    </row>
    <row r="108" spans="1:34">
      <c r="A108" s="188" t="s">
        <v>581</v>
      </c>
      <c r="B108" s="188"/>
      <c r="C108" s="188"/>
    </row>
    <row r="110" spans="1:34">
      <c r="A110" s="275" t="s">
        <v>582</v>
      </c>
      <c r="B110" s="275"/>
      <c r="C110" s="275" t="s">
        <v>583</v>
      </c>
      <c r="D110" t="s">
        <v>205</v>
      </c>
      <c r="E110" s="188">
        <v>1990</v>
      </c>
      <c r="F110" s="188">
        <f>E110+1</f>
        <v>1991</v>
      </c>
      <c r="G110" s="188">
        <f t="shared" ref="G110" si="2">F110+1</f>
        <v>1992</v>
      </c>
      <c r="H110" s="188">
        <f t="shared" ref="H110" si="3">G110+1</f>
        <v>1993</v>
      </c>
      <c r="I110" s="188">
        <f t="shared" ref="I110" si="4">H110+1</f>
        <v>1994</v>
      </c>
      <c r="J110" s="188">
        <f t="shared" ref="J110" si="5">I110+1</f>
        <v>1995</v>
      </c>
      <c r="K110" s="188">
        <f t="shared" ref="K110" si="6">J110+1</f>
        <v>1996</v>
      </c>
      <c r="L110" s="188">
        <f t="shared" ref="L110" si="7">K110+1</f>
        <v>1997</v>
      </c>
      <c r="M110" s="188">
        <f t="shared" ref="M110" si="8">L110+1</f>
        <v>1998</v>
      </c>
      <c r="N110" s="188">
        <f t="shared" ref="N110" si="9">M110+1</f>
        <v>1999</v>
      </c>
      <c r="O110" s="188">
        <f t="shared" ref="O110" si="10">N110+1</f>
        <v>2000</v>
      </c>
      <c r="P110" s="188">
        <f t="shared" ref="P110" si="11">O110+1</f>
        <v>2001</v>
      </c>
      <c r="Q110" s="188">
        <f t="shared" ref="Q110" si="12">P110+1</f>
        <v>2002</v>
      </c>
      <c r="R110" s="188">
        <f t="shared" ref="R110" si="13">Q110+1</f>
        <v>2003</v>
      </c>
      <c r="S110" s="188">
        <f t="shared" ref="S110" si="14">R110+1</f>
        <v>2004</v>
      </c>
      <c r="T110" s="188">
        <f t="shared" ref="T110" si="15">S110+1</f>
        <v>2005</v>
      </c>
      <c r="U110" s="188">
        <f t="shared" ref="U110" si="16">T110+1</f>
        <v>2006</v>
      </c>
      <c r="V110" s="188">
        <f t="shared" ref="V110" si="17">U110+1</f>
        <v>2007</v>
      </c>
      <c r="W110" s="188">
        <f t="shared" ref="W110" si="18">V110+1</f>
        <v>2008</v>
      </c>
      <c r="X110" s="188">
        <f t="shared" ref="X110" si="19">W110+1</f>
        <v>2009</v>
      </c>
      <c r="Y110" s="188">
        <f t="shared" ref="Y110" si="20">X110+1</f>
        <v>2010</v>
      </c>
      <c r="Z110" s="188">
        <f t="shared" ref="Z110" si="21">Y110+1</f>
        <v>2011</v>
      </c>
      <c r="AA110" s="188">
        <f t="shared" ref="AA110" si="22">Z110+1</f>
        <v>2012</v>
      </c>
      <c r="AB110" s="188">
        <f t="shared" ref="AB110" si="23">AA110+1</f>
        <v>2013</v>
      </c>
      <c r="AC110" s="188">
        <f t="shared" ref="AC110" si="24">AB110+1</f>
        <v>2014</v>
      </c>
      <c r="AD110" s="188">
        <f t="shared" ref="AD110" si="25">AC110+1</f>
        <v>2015</v>
      </c>
      <c r="AE110" s="188">
        <f t="shared" ref="AE110" si="26">AD110+1</f>
        <v>2016</v>
      </c>
      <c r="AF110" s="188">
        <f t="shared" ref="AF110" si="27">AE110+1</f>
        <v>2017</v>
      </c>
      <c r="AG110" s="188">
        <f t="shared" ref="AG110" si="28">AF110+1</f>
        <v>2018</v>
      </c>
    </row>
    <row r="111" spans="1:34" ht="16.5">
      <c r="A111" s="275" t="s">
        <v>584</v>
      </c>
      <c r="B111" t="s">
        <v>585</v>
      </c>
      <c r="C111" t="s">
        <v>586</v>
      </c>
      <c r="E111">
        <f t="shared" ref="E111:AG111" si="29">E4/$Z$4</f>
        <v>0.55283735478105456</v>
      </c>
      <c r="F111">
        <f t="shared" si="29"/>
        <v>0.5834897229669348</v>
      </c>
      <c r="G111">
        <f t="shared" si="29"/>
        <v>0.5525245755138517</v>
      </c>
      <c r="H111">
        <f t="shared" si="29"/>
        <v>0.58159070598748885</v>
      </c>
      <c r="I111">
        <f t="shared" si="29"/>
        <v>0.605674709562109</v>
      </c>
      <c r="J111">
        <f t="shared" si="29"/>
        <v>0.51693476318141196</v>
      </c>
      <c r="K111">
        <f t="shared" si="29"/>
        <v>0.62622877569258262</v>
      </c>
      <c r="L111">
        <f t="shared" si="29"/>
        <v>0.67683199285075957</v>
      </c>
      <c r="M111">
        <f t="shared" si="29"/>
        <v>0.68058534405719395</v>
      </c>
      <c r="N111">
        <f t="shared" si="29"/>
        <v>0.75062555853440571</v>
      </c>
      <c r="O111">
        <f t="shared" si="29"/>
        <v>0.80105004468275254</v>
      </c>
      <c r="P111">
        <f t="shared" si="29"/>
        <v>0.8317917783735479</v>
      </c>
      <c r="Q111">
        <f t="shared" si="29"/>
        <v>0.85804289544235945</v>
      </c>
      <c r="R111">
        <f t="shared" si="29"/>
        <v>0.67267649687220743</v>
      </c>
      <c r="S111">
        <f t="shared" si="29"/>
        <v>0.84430294906166248</v>
      </c>
      <c r="T111">
        <f t="shared" si="29"/>
        <v>0.88047363717605043</v>
      </c>
      <c r="U111">
        <f t="shared" si="29"/>
        <v>0.90563002680965166</v>
      </c>
      <c r="V111">
        <f t="shared" si="29"/>
        <v>0.76943699731903503</v>
      </c>
      <c r="W111">
        <f t="shared" si="29"/>
        <v>0.83170241286863289</v>
      </c>
      <c r="X111">
        <f t="shared" si="29"/>
        <v>0.97377122430741747</v>
      </c>
      <c r="Y111">
        <f t="shared" si="29"/>
        <v>0.96648793565683644</v>
      </c>
      <c r="Z111">
        <f t="shared" si="29"/>
        <v>1</v>
      </c>
      <c r="AA111">
        <f t="shared" si="29"/>
        <v>1.0097408400357464</v>
      </c>
      <c r="AB111">
        <f t="shared" si="29"/>
        <v>1.0023905272564793</v>
      </c>
      <c r="AC111">
        <f t="shared" si="29"/>
        <v>1.0138516532618411</v>
      </c>
      <c r="AD111">
        <f t="shared" si="29"/>
        <v>1.0283065236818589</v>
      </c>
      <c r="AE111">
        <f t="shared" si="29"/>
        <v>0.95227882037533529</v>
      </c>
      <c r="AF111">
        <f t="shared" si="29"/>
        <v>1.0419124218051834</v>
      </c>
      <c r="AG111">
        <f t="shared" si="29"/>
        <v>1.0147006255585347</v>
      </c>
    </row>
    <row r="112" spans="1:34">
      <c r="B112" t="s">
        <v>587</v>
      </c>
      <c r="C112" t="s">
        <v>588</v>
      </c>
      <c r="Z112" s="276">
        <f>Z6/$Z$81</f>
        <v>21342746642.736317</v>
      </c>
    </row>
    <row r="113" spans="1:33">
      <c r="B113" t="s">
        <v>589</v>
      </c>
      <c r="D113" t="s">
        <v>201</v>
      </c>
      <c r="E113" s="277">
        <f t="shared" ref="E113:AG113" si="30">E111*$Z$112</f>
        <v>11799067597.732578</v>
      </c>
      <c r="F113" s="277">
        <f t="shared" si="30"/>
        <v>12453273325.923691</v>
      </c>
      <c r="G113" s="277">
        <f t="shared" si="30"/>
        <v>11792392029.077566</v>
      </c>
      <c r="H113" s="277">
        <f t="shared" si="30"/>
        <v>12412743087.661121</v>
      </c>
      <c r="I113" s="277">
        <f t="shared" si="30"/>
        <v>12926761874.096996</v>
      </c>
      <c r="J113" s="277">
        <f t="shared" si="30"/>
        <v>11032807681.403772</v>
      </c>
      <c r="K113" s="277">
        <f t="shared" si="30"/>
        <v>13365442099.997742</v>
      </c>
      <c r="L113" s="277">
        <f t="shared" si="30"/>
        <v>14445453743.11208</v>
      </c>
      <c r="M113" s="277">
        <f t="shared" si="30"/>
        <v>14525560566.972218</v>
      </c>
      <c r="N113" s="277">
        <f t="shared" si="30"/>
        <v>16020411119.362261</v>
      </c>
      <c r="O113" s="277">
        <f t="shared" si="30"/>
        <v>17096608151.816593</v>
      </c>
      <c r="P113" s="277">
        <f t="shared" si="30"/>
        <v>17752721185.337711</v>
      </c>
      <c r="Q113" s="277">
        <f t="shared" si="30"/>
        <v>18312992126.026165</v>
      </c>
      <c r="R113" s="277">
        <f t="shared" si="30"/>
        <v>14356764045.266932</v>
      </c>
      <c r="S113" s="277">
        <f t="shared" si="30"/>
        <v>18019743931.53817</v>
      </c>
      <c r="T113" s="277">
        <f t="shared" si="30"/>
        <v>18791725763.856983</v>
      </c>
      <c r="U113" s="277">
        <f t="shared" si="30"/>
        <v>19328632214.252892</v>
      </c>
      <c r="V113" s="277">
        <f t="shared" si="30"/>
        <v>16421898891.327948</v>
      </c>
      <c r="W113" s="277">
        <f t="shared" si="30"/>
        <v>17750813880.00771</v>
      </c>
      <c r="X113" s="277">
        <f t="shared" si="30"/>
        <v>20782952528.380367</v>
      </c>
      <c r="Y113" s="277">
        <f t="shared" si="30"/>
        <v>20627507143.9851</v>
      </c>
      <c r="Z113" s="277">
        <f t="shared" si="30"/>
        <v>21342746642.736317</v>
      </c>
      <c r="AA113" s="277">
        <f t="shared" si="30"/>
        <v>21550642923.706673</v>
      </c>
      <c r="AB113" s="277">
        <f t="shared" si="30"/>
        <v>21393767060.313908</v>
      </c>
      <c r="AC113" s="277">
        <f t="shared" si="30"/>
        <v>21638378968.886826</v>
      </c>
      <c r="AD113" s="277">
        <f t="shared" si="30"/>
        <v>21946885606.014847</v>
      </c>
      <c r="AE113" s="277">
        <f t="shared" si="30"/>
        <v>20324245596.514587</v>
      </c>
      <c r="AF113" s="277">
        <f t="shared" si="30"/>
        <v>22237272842.507843</v>
      </c>
      <c r="AG113" s="277">
        <f t="shared" si="30"/>
        <v>21656498369.521858</v>
      </c>
    </row>
    <row r="114" spans="1:33">
      <c r="AF114" s="281">
        <f>AF113/10^6</f>
        <v>22237.272842507842</v>
      </c>
    </row>
    <row r="115" spans="1:33">
      <c r="A115" s="275" t="s">
        <v>590</v>
      </c>
      <c r="B115" t="s">
        <v>591</v>
      </c>
      <c r="E115">
        <f t="shared" ref="E115:AG115" si="31">E26/$Z$26</f>
        <v>0.52185243118678115</v>
      </c>
      <c r="F115">
        <f t="shared" si="31"/>
        <v>0.5197794681182204</v>
      </c>
      <c r="G115">
        <f t="shared" si="31"/>
        <v>0.52192370972762447</v>
      </c>
      <c r="H115">
        <f t="shared" si="31"/>
        <v>0.54295414893422234</v>
      </c>
      <c r="I115">
        <f t="shared" si="31"/>
        <v>0.56457835800399159</v>
      </c>
      <c r="J115">
        <f t="shared" si="31"/>
        <v>0.58623591758369686</v>
      </c>
      <c r="K115">
        <f t="shared" si="31"/>
        <v>0.6089737721126961</v>
      </c>
      <c r="L115">
        <f t="shared" si="31"/>
        <v>0.63312869634818469</v>
      </c>
      <c r="M115">
        <f t="shared" si="31"/>
        <v>0.66210505802988751</v>
      </c>
      <c r="N115">
        <f t="shared" si="31"/>
        <v>0.69569752264565043</v>
      </c>
      <c r="O115">
        <f t="shared" si="31"/>
        <v>0.72305998121908577</v>
      </c>
      <c r="P115">
        <f t="shared" si="31"/>
        <v>0.73702142018242101</v>
      </c>
      <c r="Q115">
        <f t="shared" si="31"/>
        <v>0.76651242600764335</v>
      </c>
      <c r="R115">
        <f t="shared" si="31"/>
        <v>0.7894000308655702</v>
      </c>
      <c r="S115">
        <f t="shared" si="31"/>
        <v>0.82141455860927082</v>
      </c>
      <c r="T115">
        <f t="shared" si="31"/>
        <v>0.84773399633275193</v>
      </c>
      <c r="U115">
        <f t="shared" si="31"/>
        <v>0.8714246291554083</v>
      </c>
      <c r="V115">
        <f t="shared" si="31"/>
        <v>0.90492488942017213</v>
      </c>
      <c r="W115">
        <f t="shared" si="31"/>
        <v>0.93802625142884044</v>
      </c>
      <c r="X115">
        <f t="shared" si="31"/>
        <v>0.95619508609662995</v>
      </c>
      <c r="Y115">
        <f t="shared" si="31"/>
        <v>0.97596409130977257</v>
      </c>
      <c r="Z115">
        <f t="shared" si="31"/>
        <v>1</v>
      </c>
      <c r="AA115">
        <f t="shared" si="31"/>
        <v>1.0391816177220685</v>
      </c>
      <c r="AB115">
        <f t="shared" si="31"/>
        <v>1.0660431647148989</v>
      </c>
      <c r="AC115">
        <f t="shared" si="31"/>
        <v>1.0930472687894157</v>
      </c>
      <c r="AD115">
        <f t="shared" si="31"/>
        <v>1.1170138607335018</v>
      </c>
      <c r="AE115">
        <f t="shared" si="31"/>
        <v>1.1479624800223909</v>
      </c>
      <c r="AF115">
        <f t="shared" si="31"/>
        <v>1.1751418377569627</v>
      </c>
      <c r="AG115">
        <f t="shared" si="31"/>
        <v>1.2096949278451914</v>
      </c>
    </row>
    <row r="116" spans="1:33">
      <c r="B116" t="s">
        <v>587</v>
      </c>
      <c r="Z116" s="276">
        <f>Z28/$Z$81</f>
        <v>937507114248.88086</v>
      </c>
    </row>
    <row r="117" spans="1:33">
      <c r="B117" t="s">
        <v>592</v>
      </c>
      <c r="E117">
        <f>E115*$Z$116</f>
        <v>489240366825.68188</v>
      </c>
      <c r="F117">
        <f t="shared" ref="F117:AG117" si="32">F115*$Z$116</f>
        <v>487296949201.33099</v>
      </c>
      <c r="G117">
        <f t="shared" si="32"/>
        <v>489307190964.8158</v>
      </c>
      <c r="H117">
        <f t="shared" si="32"/>
        <v>509023377336.77985</v>
      </c>
      <c r="I117">
        <f t="shared" si="32"/>
        <v>529296227179.69373</v>
      </c>
      <c r="J117">
        <f t="shared" si="32"/>
        <v>549600343362.9364</v>
      </c>
      <c r="K117">
        <f t="shared" si="32"/>
        <v>570917243746.62927</v>
      </c>
      <c r="L117">
        <f t="shared" si="32"/>
        <v>593562657061.5426</v>
      </c>
      <c r="M117">
        <f t="shared" si="32"/>
        <v>620728202283.18762</v>
      </c>
      <c r="N117">
        <f t="shared" si="32"/>
        <v>652221376845.61914</v>
      </c>
      <c r="O117">
        <f t="shared" si="32"/>
        <v>677873876421.55505</v>
      </c>
      <c r="P117">
        <f t="shared" si="32"/>
        <v>690962824774.83337</v>
      </c>
      <c r="Q117">
        <f t="shared" si="32"/>
        <v>718610852542.33459</v>
      </c>
      <c r="R117">
        <f t="shared" si="32"/>
        <v>740068144924.75818</v>
      </c>
      <c r="S117">
        <f t="shared" si="32"/>
        <v>770081992443.79565</v>
      </c>
      <c r="T117">
        <f t="shared" si="32"/>
        <v>794756652552.5896</v>
      </c>
      <c r="U117">
        <f t="shared" si="32"/>
        <v>816966789364.88806</v>
      </c>
      <c r="V117">
        <f t="shared" si="32"/>
        <v>848373521692.29321</v>
      </c>
      <c r="W117">
        <f t="shared" si="32"/>
        <v>879406284066.74731</v>
      </c>
      <c r="X117">
        <f t="shared" si="32"/>
        <v>896439695825.41174</v>
      </c>
      <c r="Y117">
        <f t="shared" si="32"/>
        <v>914973278854.3562</v>
      </c>
      <c r="Z117">
        <f t="shared" si="32"/>
        <v>937507114248.88086</v>
      </c>
      <c r="AA117">
        <f t="shared" si="32"/>
        <v>974240159611.1001</v>
      </c>
      <c r="AB117">
        <f t="shared" si="32"/>
        <v>999423051016.60925</v>
      </c>
      <c r="AC117">
        <f t="shared" si="32"/>
        <v>1024739590700.386</v>
      </c>
      <c r="AD117">
        <f t="shared" si="32"/>
        <v>1047208441152.2666</v>
      </c>
      <c r="AE117">
        <f t="shared" si="32"/>
        <v>1076222991911.7803</v>
      </c>
      <c r="AF117">
        <f t="shared" si="32"/>
        <v>1101703833148.6567</v>
      </c>
      <c r="AG117">
        <f t="shared" si="32"/>
        <v>1134097600925.6536</v>
      </c>
    </row>
    <row r="119" spans="1:33">
      <c r="A119" s="275" t="s">
        <v>593</v>
      </c>
      <c r="B119" t="s">
        <v>594</v>
      </c>
      <c r="E119">
        <f t="shared" ref="E119:AG119" si="33">E55/$Z$55</f>
        <v>0.59902626272916937</v>
      </c>
      <c r="F119">
        <f t="shared" si="33"/>
        <v>0.59001244777293016</v>
      </c>
      <c r="G119">
        <f t="shared" si="33"/>
        <v>0.57583561736469857</v>
      </c>
      <c r="H119">
        <f t="shared" si="33"/>
        <v>0.59145036591679412</v>
      </c>
      <c r="I119">
        <f t="shared" si="33"/>
        <v>0.61607279727006203</v>
      </c>
      <c r="J119">
        <f t="shared" si="33"/>
        <v>0.64004831897951209</v>
      </c>
      <c r="K119">
        <f t="shared" si="33"/>
        <v>0.6604397761981704</v>
      </c>
      <c r="L119">
        <f t="shared" si="33"/>
        <v>0.67068609249787847</v>
      </c>
      <c r="M119">
        <f t="shared" si="33"/>
        <v>0.7053065003354656</v>
      </c>
      <c r="N119">
        <f t="shared" si="33"/>
        <v>0.73252883499763366</v>
      </c>
      <c r="O119">
        <f t="shared" si="33"/>
        <v>0.75851560254633454</v>
      </c>
      <c r="P119">
        <f t="shared" si="33"/>
        <v>0.74783392517509462</v>
      </c>
      <c r="Q119">
        <f t="shared" si="33"/>
        <v>0.78122183174651416</v>
      </c>
      <c r="R119">
        <f t="shared" si="33"/>
        <v>0.8269899375753833</v>
      </c>
      <c r="S119">
        <f t="shared" si="33"/>
        <v>0.84382185761939565</v>
      </c>
      <c r="T119">
        <f t="shared" si="33"/>
        <v>0.86261290275418967</v>
      </c>
      <c r="U119">
        <f t="shared" si="33"/>
        <v>0.88371258817591181</v>
      </c>
      <c r="V119">
        <f t="shared" si="33"/>
        <v>0.91967893658738165</v>
      </c>
      <c r="W119">
        <f t="shared" si="33"/>
        <v>0.96015832434465687</v>
      </c>
      <c r="X119">
        <f t="shared" si="33"/>
        <v>0.96749507922971778</v>
      </c>
      <c r="Y119">
        <f t="shared" si="33"/>
        <v>0.98622173995797247</v>
      </c>
      <c r="Z119">
        <f t="shared" si="33"/>
        <v>1</v>
      </c>
      <c r="AA119">
        <f t="shared" si="33"/>
        <v>1.0567502437639678</v>
      </c>
      <c r="AB119">
        <f t="shared" si="33"/>
        <v>1.0815229056680535</v>
      </c>
      <c r="AC119">
        <f t="shared" si="33"/>
        <v>1.1174984518902997</v>
      </c>
      <c r="AD119">
        <f t="shared" si="33"/>
        <v>1.123431013758416</v>
      </c>
      <c r="AE119">
        <f t="shared" si="33"/>
        <v>1.1325490702888945</v>
      </c>
      <c r="AF119">
        <f t="shared" si="33"/>
        <v>1.1144631875098678</v>
      </c>
      <c r="AG119">
        <f t="shared" si="33"/>
        <v>1.1538712369513142</v>
      </c>
    </row>
    <row r="120" spans="1:33">
      <c r="B120" t="s">
        <v>587</v>
      </c>
      <c r="Z120" s="276">
        <f>Z57/$Z$81</f>
        <v>247840577293.17056</v>
      </c>
    </row>
    <row r="121" spans="1:33">
      <c r="B121" t="s">
        <v>595</v>
      </c>
      <c r="D121" t="s">
        <v>203</v>
      </c>
      <c r="E121">
        <f>E119*$Z$120</f>
        <v>148463014768.56781</v>
      </c>
      <c r="F121">
        <f t="shared" ref="F121:AG121" si="34">F119*$Z$120</f>
        <v>146229025666.19965</v>
      </c>
      <c r="G121">
        <f t="shared" si="34"/>
        <v>142715431833.63617</v>
      </c>
      <c r="H121">
        <f t="shared" si="34"/>
        <v>146585400129.07523</v>
      </c>
      <c r="I121">
        <f t="shared" si="34"/>
        <v>152687837730.03061</v>
      </c>
      <c r="J121">
        <f t="shared" si="34"/>
        <v>158629944871.40564</v>
      </c>
      <c r="K121">
        <f t="shared" si="34"/>
        <v>163683775400.32693</v>
      </c>
      <c r="L121">
        <f t="shared" si="34"/>
        <v>166223228347.17499</v>
      </c>
      <c r="M121">
        <f t="shared" si="34"/>
        <v>174803570211.76758</v>
      </c>
      <c r="N121">
        <f t="shared" si="34"/>
        <v>181550369349.70721</v>
      </c>
      <c r="O121">
        <f t="shared" si="34"/>
        <v>187990944820.96066</v>
      </c>
      <c r="P121">
        <f t="shared" si="34"/>
        <v>185343591734.81317</v>
      </c>
      <c r="Q121">
        <f t="shared" si="34"/>
        <v>193618469774.08423</v>
      </c>
      <c r="R121">
        <f t="shared" si="34"/>
        <v>204961663544.32608</v>
      </c>
      <c r="S121">
        <f t="shared" si="34"/>
        <v>209133296324.9866</v>
      </c>
      <c r="T121">
        <f t="shared" si="34"/>
        <v>213790479799.13596</v>
      </c>
      <c r="U121">
        <f t="shared" si="34"/>
        <v>219019838014.75989</v>
      </c>
      <c r="V121">
        <f t="shared" si="34"/>
        <v>227933758568.18588</v>
      </c>
      <c r="W121">
        <f t="shared" si="34"/>
        <v>237966193398.42307</v>
      </c>
      <c r="X121">
        <f t="shared" si="34"/>
        <v>239784538964.59506</v>
      </c>
      <c r="Y121">
        <f t="shared" si="34"/>
        <v>244425765370.25903</v>
      </c>
      <c r="Z121">
        <f t="shared" si="34"/>
        <v>247840577293.17056</v>
      </c>
      <c r="AA121">
        <f t="shared" si="34"/>
        <v>261905590469.16049</v>
      </c>
      <c r="AB121">
        <f t="shared" si="34"/>
        <v>268045261296.55765</v>
      </c>
      <c r="AC121">
        <f t="shared" si="34"/>
        <v>276961461440.71625</v>
      </c>
      <c r="AD121">
        <f t="shared" si="34"/>
        <v>278431790998.93768</v>
      </c>
      <c r="AE121">
        <f t="shared" si="34"/>
        <v>280691615393.24323</v>
      </c>
      <c r="AF121">
        <f t="shared" si="34"/>
        <v>276209199764.43262</v>
      </c>
      <c r="AG121">
        <f t="shared" si="34"/>
        <v>285976113487.99854</v>
      </c>
    </row>
    <row r="123" spans="1:33">
      <c r="A123" t="s">
        <v>596</v>
      </c>
      <c r="B123" t="s">
        <v>597</v>
      </c>
      <c r="E123">
        <f>E93/$Z$93</f>
        <v>0.4832905067689518</v>
      </c>
      <c r="F123">
        <f t="shared" ref="F123:AG123" si="35">F93/$Z$93</f>
        <v>0.48743668950324243</v>
      </c>
      <c r="G123">
        <f t="shared" si="35"/>
        <v>0.49998930612701975</v>
      </c>
      <c r="H123">
        <f t="shared" si="35"/>
        <v>0.51454626750581922</v>
      </c>
      <c r="I123">
        <f t="shared" si="35"/>
        <v>0.53990204381008178</v>
      </c>
      <c r="J123">
        <f t="shared" si="35"/>
        <v>0.57143279080168352</v>
      </c>
      <c r="K123">
        <f t="shared" si="35"/>
        <v>0.58987113329617158</v>
      </c>
      <c r="L123">
        <f t="shared" si="35"/>
        <v>0.61780261480702714</v>
      </c>
      <c r="M123">
        <f t="shared" si="35"/>
        <v>0.64269295130811277</v>
      </c>
      <c r="N123">
        <f t="shared" si="35"/>
        <v>0.67625859714974412</v>
      </c>
      <c r="O123">
        <f t="shared" si="35"/>
        <v>0.70436525516392245</v>
      </c>
      <c r="P123">
        <f t="shared" si="35"/>
        <v>0.7298381553316261</v>
      </c>
      <c r="Q123">
        <f t="shared" si="35"/>
        <v>0.75769528867187108</v>
      </c>
      <c r="R123">
        <f t="shared" si="35"/>
        <v>0.78058229880070906</v>
      </c>
      <c r="S123">
        <f t="shared" si="35"/>
        <v>0.80970335084044642</v>
      </c>
      <c r="T123">
        <f t="shared" si="35"/>
        <v>0.84002008420797469</v>
      </c>
      <c r="U123">
        <f t="shared" si="35"/>
        <v>0.86658274495462395</v>
      </c>
      <c r="V123">
        <f t="shared" si="35"/>
        <v>0.90290742027153637</v>
      </c>
      <c r="W123">
        <f t="shared" si="35"/>
        <v>0.93373949831675795</v>
      </c>
      <c r="X123">
        <f t="shared" si="35"/>
        <v>0.95385831282217515</v>
      </c>
      <c r="Y123">
        <f t="shared" si="35"/>
        <v>0.97195445007538472</v>
      </c>
      <c r="Z123">
        <f t="shared" si="35"/>
        <v>1</v>
      </c>
      <c r="AA123">
        <f t="shared" si="35"/>
        <v>1.0335799044059051</v>
      </c>
      <c r="AB123">
        <f t="shared" si="35"/>
        <v>1.0593247354767394</v>
      </c>
      <c r="AC123">
        <f t="shared" si="35"/>
        <v>1.0830102244014395</v>
      </c>
      <c r="AD123">
        <f t="shared" si="35"/>
        <v>1.1132780712772272</v>
      </c>
      <c r="AE123">
        <f t="shared" si="35"/>
        <v>1.1539597522448206</v>
      </c>
      <c r="AF123">
        <f t="shared" si="35"/>
        <v>1.1875640998463732</v>
      </c>
      <c r="AG123">
        <f t="shared" si="35"/>
        <v>1.2211743476993615</v>
      </c>
    </row>
    <row r="124" spans="1:33">
      <c r="B124" t="s">
        <v>587</v>
      </c>
      <c r="Z124" s="276">
        <f>Z95/$Z$81</f>
        <v>606866606840.797</v>
      </c>
    </row>
    <row r="125" spans="1:33">
      <c r="B125" t="s">
        <v>598</v>
      </c>
      <c r="D125" t="s">
        <v>204</v>
      </c>
      <c r="E125">
        <f>E123*$Z$124</f>
        <v>293292869961.24304</v>
      </c>
      <c r="F125">
        <f t="shared" ref="F125:AG125" si="36">F123*$Z$124</f>
        <v>295809049808.54388</v>
      </c>
      <c r="G125">
        <f t="shared" si="36"/>
        <v>303426813665.98901</v>
      </c>
      <c r="H125">
        <f t="shared" si="36"/>
        <v>312260947423.85358</v>
      </c>
      <c r="I125">
        <f t="shared" si="36"/>
        <v>327648521353.43567</v>
      </c>
      <c r="J125">
        <f t="shared" si="36"/>
        <v>346783478791.38464</v>
      </c>
      <c r="K125">
        <f t="shared" si="36"/>
        <v>357973093136.78314</v>
      </c>
      <c r="L125">
        <f t="shared" si="36"/>
        <v>374923776545.3125</v>
      </c>
      <c r="M125">
        <f t="shared" si="36"/>
        <v>390028890600.85199</v>
      </c>
      <c r="N125">
        <f t="shared" si="36"/>
        <v>410398760199.18268</v>
      </c>
      <c r="O125">
        <f t="shared" si="36"/>
        <v>427455752377.88177</v>
      </c>
      <c r="P125">
        <f t="shared" si="36"/>
        <v>442914404869.05048</v>
      </c>
      <c r="Q125">
        <f t="shared" si="36"/>
        <v>459819968855.55658</v>
      </c>
      <c r="R125">
        <f t="shared" si="36"/>
        <v>473709331033.17542</v>
      </c>
      <c r="S125">
        <f t="shared" si="36"/>
        <v>491381925072.1651</v>
      </c>
      <c r="T125">
        <f t="shared" si="36"/>
        <v>509780138181.41418</v>
      </c>
      <c r="U125">
        <f t="shared" si="36"/>
        <v>525900129977.39642</v>
      </c>
      <c r="V125">
        <f t="shared" si="36"/>
        <v>547944362431.5647</v>
      </c>
      <c r="W125">
        <f t="shared" si="36"/>
        <v>566655321016.71899</v>
      </c>
      <c r="X125">
        <f t="shared" si="36"/>
        <v>578864757709.28088</v>
      </c>
      <c r="Y125">
        <f t="shared" si="36"/>
        <v>589846699121.06152</v>
      </c>
      <c r="Z125">
        <f t="shared" si="36"/>
        <v>606866606840.797</v>
      </c>
      <c r="AA125">
        <f t="shared" si="36"/>
        <v>627245129485.64697</v>
      </c>
      <c r="AB125">
        <f t="shared" si="36"/>
        <v>642868807761.2937</v>
      </c>
      <c r="AC125">
        <f t="shared" si="36"/>
        <v>657242740056.39172</v>
      </c>
      <c r="AD125">
        <f t="shared" si="36"/>
        <v>675611285586.27783</v>
      </c>
      <c r="AE125">
        <f t="shared" si="36"/>
        <v>700299639275.66101</v>
      </c>
      <c r="AF125">
        <f t="shared" si="36"/>
        <v>720692995679.71399</v>
      </c>
      <c r="AG125">
        <f t="shared" si="36"/>
        <v>741089932749.33521</v>
      </c>
    </row>
    <row r="127" spans="1:33">
      <c r="A127" t="s">
        <v>335</v>
      </c>
      <c r="B127" t="s">
        <v>592</v>
      </c>
      <c r="C127" t="s">
        <v>335</v>
      </c>
      <c r="E127" s="277">
        <f>E113+E121+E125</f>
        <v>453554952327.54346</v>
      </c>
      <c r="F127" s="277">
        <f t="shared" ref="F127:AG127" si="37">F113+F121+F125</f>
        <v>454491348800.66724</v>
      </c>
      <c r="G127" s="277">
        <f t="shared" si="37"/>
        <v>457934637528.70276</v>
      </c>
      <c r="H127" s="277">
        <f t="shared" si="37"/>
        <v>471259090640.58997</v>
      </c>
      <c r="I127" s="277">
        <f t="shared" si="37"/>
        <v>493263120957.56323</v>
      </c>
      <c r="J127" s="277">
        <f t="shared" si="37"/>
        <v>516446231344.19409</v>
      </c>
      <c r="K127" s="277">
        <f t="shared" si="37"/>
        <v>535022310637.10779</v>
      </c>
      <c r="L127" s="277">
        <f t="shared" si="37"/>
        <v>555592458635.59961</v>
      </c>
      <c r="M127" s="277">
        <f t="shared" si="37"/>
        <v>579358021379.5918</v>
      </c>
      <c r="N127" s="277">
        <f t="shared" si="37"/>
        <v>607969540668.2522</v>
      </c>
      <c r="O127" s="277">
        <f t="shared" si="37"/>
        <v>632543305350.65906</v>
      </c>
      <c r="P127" s="277">
        <f t="shared" si="37"/>
        <v>646010717789.20142</v>
      </c>
      <c r="Q127" s="277">
        <f t="shared" si="37"/>
        <v>671751430755.66699</v>
      </c>
      <c r="R127" s="277">
        <f t="shared" si="37"/>
        <v>693027758622.76843</v>
      </c>
      <c r="S127" s="277">
        <f t="shared" si="37"/>
        <v>718534965328.68994</v>
      </c>
      <c r="T127" s="277">
        <f t="shared" si="37"/>
        <v>742362343744.4071</v>
      </c>
      <c r="U127" s="277">
        <f t="shared" si="37"/>
        <v>764248600206.40918</v>
      </c>
      <c r="V127" s="277">
        <f t="shared" si="37"/>
        <v>792300019891.07849</v>
      </c>
      <c r="W127" s="277">
        <f t="shared" si="37"/>
        <v>822372328295.14978</v>
      </c>
      <c r="X127" s="277">
        <f t="shared" si="37"/>
        <v>839432249202.25635</v>
      </c>
      <c r="Y127" s="277">
        <f t="shared" si="37"/>
        <v>854899971635.30566</v>
      </c>
      <c r="Z127" s="277">
        <f t="shared" si="37"/>
        <v>876049930776.70386</v>
      </c>
      <c r="AA127" s="277">
        <f t="shared" si="37"/>
        <v>910701362878.51416</v>
      </c>
      <c r="AB127" s="277">
        <f t="shared" si="37"/>
        <v>932307836118.16528</v>
      </c>
      <c r="AC127" s="277">
        <f t="shared" si="37"/>
        <v>955842580465.99487</v>
      </c>
      <c r="AD127" s="277">
        <f t="shared" si="37"/>
        <v>975989962191.23035</v>
      </c>
      <c r="AE127" s="277">
        <f t="shared" si="37"/>
        <v>1001315500265.4188</v>
      </c>
      <c r="AF127" s="277">
        <f t="shared" si="37"/>
        <v>1019139468286.6544</v>
      </c>
      <c r="AG127" s="277">
        <f t="shared" si="37"/>
        <v>1048722544606.8556</v>
      </c>
    </row>
    <row r="128" spans="1:33">
      <c r="C128" t="s">
        <v>599</v>
      </c>
      <c r="E128" s="277">
        <f>E133</f>
        <v>453006306407.79919</v>
      </c>
      <c r="F128" s="277">
        <f t="shared" ref="F128:AG128" si="38">F133</f>
        <v>454112381793.16028</v>
      </c>
      <c r="G128" s="277">
        <f t="shared" si="38"/>
        <v>453202366593.16418</v>
      </c>
      <c r="H128" s="277">
        <f t="shared" si="38"/>
        <v>469025286710.16907</v>
      </c>
      <c r="I128" s="277">
        <f t="shared" si="38"/>
        <v>488612192461.30402</v>
      </c>
      <c r="J128" s="277">
        <f t="shared" si="38"/>
        <v>507513504105.12476</v>
      </c>
      <c r="K128" s="277">
        <f t="shared" si="38"/>
        <v>527939522787.96338</v>
      </c>
      <c r="L128" s="277">
        <f t="shared" si="38"/>
        <v>549604789812.26001</v>
      </c>
      <c r="M128" s="277">
        <f t="shared" si="38"/>
        <v>573241139895.08484</v>
      </c>
      <c r="N128" s="277">
        <f t="shared" si="38"/>
        <v>602735866963.25012</v>
      </c>
      <c r="O128" s="277">
        <f t="shared" si="38"/>
        <v>626989375050.9502</v>
      </c>
      <c r="P128" s="277">
        <f t="shared" si="38"/>
        <v>641370204685.03455</v>
      </c>
      <c r="Q128" s="277">
        <f t="shared" si="38"/>
        <v>666914134055.65576</v>
      </c>
      <c r="R128" s="277">
        <f t="shared" si="38"/>
        <v>685519505797.03894</v>
      </c>
      <c r="S128" s="277">
        <f t="shared" si="38"/>
        <v>713553646138.38123</v>
      </c>
      <c r="T128" s="277">
        <f t="shared" si="38"/>
        <v>737203560133.40112</v>
      </c>
      <c r="U128" s="277">
        <f t="shared" si="38"/>
        <v>758135142816.23743</v>
      </c>
      <c r="V128" s="277">
        <f t="shared" si="38"/>
        <v>787763659381.96301</v>
      </c>
      <c r="W128" s="277">
        <f t="shared" si="38"/>
        <v>818078386596.46643</v>
      </c>
      <c r="X128" s="277">
        <f t="shared" si="38"/>
        <v>835983367235.41345</v>
      </c>
      <c r="Y128" s="277">
        <f t="shared" si="38"/>
        <v>854592438225.57703</v>
      </c>
      <c r="Z128" s="277">
        <f t="shared" si="38"/>
        <v>876049930776.70386</v>
      </c>
      <c r="AA128" s="277">
        <f t="shared" si="38"/>
        <v>911807486030.20801</v>
      </c>
      <c r="AB128" s="277">
        <f t="shared" si="38"/>
        <v>936019069298.39587</v>
      </c>
      <c r="AC128" s="277">
        <f t="shared" si="38"/>
        <v>961116006108.04382</v>
      </c>
      <c r="AD128" s="277">
        <f t="shared" si="38"/>
        <v>983448370995.75208</v>
      </c>
      <c r="AE128" s="277">
        <f t="shared" si="38"/>
        <v>1008778360478.5696</v>
      </c>
      <c r="AF128" s="277">
        <f t="shared" si="38"/>
        <v>1032565763219.9303</v>
      </c>
      <c r="AG128" s="277">
        <f t="shared" si="38"/>
        <v>1063972385366.136</v>
      </c>
    </row>
    <row r="129" spans="1:33">
      <c r="A129" t="s">
        <v>600</v>
      </c>
      <c r="E129" s="277">
        <f>E127-E128</f>
        <v>548645919.7442627</v>
      </c>
      <c r="F129" s="277">
        <f t="shared" ref="F129:AG129" si="39">F127-F128</f>
        <v>378967007.50695801</v>
      </c>
      <c r="G129" s="277">
        <f t="shared" si="39"/>
        <v>4732270935.5385742</v>
      </c>
      <c r="H129" s="277">
        <f t="shared" si="39"/>
        <v>2233803930.4208984</v>
      </c>
      <c r="I129" s="277">
        <f t="shared" si="39"/>
        <v>4650928496.2592163</v>
      </c>
      <c r="J129" s="277">
        <f t="shared" si="39"/>
        <v>8932727239.0693359</v>
      </c>
      <c r="K129" s="277">
        <f t="shared" si="39"/>
        <v>7082787849.1444092</v>
      </c>
      <c r="L129" s="277">
        <f t="shared" si="39"/>
        <v>5987668823.3395996</v>
      </c>
      <c r="M129" s="277">
        <f t="shared" si="39"/>
        <v>6116881484.506958</v>
      </c>
      <c r="N129" s="277">
        <f t="shared" si="39"/>
        <v>5233673705.0020752</v>
      </c>
      <c r="O129" s="277">
        <f t="shared" si="39"/>
        <v>5553930299.7088623</v>
      </c>
      <c r="P129" s="277">
        <f t="shared" si="39"/>
        <v>4640513104.1668701</v>
      </c>
      <c r="Q129" s="277">
        <f t="shared" si="39"/>
        <v>4837296700.0112305</v>
      </c>
      <c r="R129" s="277">
        <f t="shared" si="39"/>
        <v>7508252825.7294922</v>
      </c>
      <c r="S129" s="277">
        <f t="shared" si="39"/>
        <v>4981319190.3087158</v>
      </c>
      <c r="T129" s="277">
        <f t="shared" si="39"/>
        <v>5158783611.0059814</v>
      </c>
      <c r="U129" s="277">
        <f t="shared" si="39"/>
        <v>6113457390.1717529</v>
      </c>
      <c r="V129" s="277">
        <f t="shared" si="39"/>
        <v>4536360509.1154785</v>
      </c>
      <c r="W129" s="277">
        <f t="shared" si="39"/>
        <v>4293941698.6833496</v>
      </c>
      <c r="X129" s="277">
        <f t="shared" si="39"/>
        <v>3448881966.8428955</v>
      </c>
      <c r="Y129" s="277">
        <f t="shared" si="39"/>
        <v>307533409.7286377</v>
      </c>
      <c r="Z129" s="277">
        <f t="shared" si="39"/>
        <v>0</v>
      </c>
      <c r="AA129" s="277">
        <f t="shared" si="39"/>
        <v>-1106123151.6938477</v>
      </c>
      <c r="AB129" s="277">
        <f t="shared" si="39"/>
        <v>-3711233180.2305908</v>
      </c>
      <c r="AC129" s="277">
        <f t="shared" si="39"/>
        <v>-5273425642.0489502</v>
      </c>
      <c r="AD129" s="277">
        <f t="shared" si="39"/>
        <v>-7458408804.5217285</v>
      </c>
      <c r="AE129" s="277">
        <f t="shared" si="39"/>
        <v>-7462860213.1507568</v>
      </c>
      <c r="AF129" s="277">
        <f t="shared" si="39"/>
        <v>-13426294933.275879</v>
      </c>
      <c r="AG129" s="277">
        <f t="shared" si="39"/>
        <v>-15249840759.280396</v>
      </c>
    </row>
    <row r="130" spans="1:33">
      <c r="A130" s="188" t="s">
        <v>601</v>
      </c>
      <c r="B130" s="188"/>
      <c r="C130" s="188"/>
      <c r="D130" s="188"/>
      <c r="E130" s="188">
        <v>1990</v>
      </c>
      <c r="F130" s="188">
        <f>E130+1</f>
        <v>1991</v>
      </c>
      <c r="G130" s="188">
        <f t="shared" ref="G130:AG130" si="40">F130+1</f>
        <v>1992</v>
      </c>
      <c r="H130" s="188">
        <f t="shared" si="40"/>
        <v>1993</v>
      </c>
      <c r="I130" s="188">
        <f t="shared" si="40"/>
        <v>1994</v>
      </c>
      <c r="J130" s="188">
        <f t="shared" si="40"/>
        <v>1995</v>
      </c>
      <c r="K130" s="188">
        <f t="shared" si="40"/>
        <v>1996</v>
      </c>
      <c r="L130" s="188">
        <f t="shared" si="40"/>
        <v>1997</v>
      </c>
      <c r="M130" s="188">
        <f t="shared" si="40"/>
        <v>1998</v>
      </c>
      <c r="N130" s="188">
        <f t="shared" si="40"/>
        <v>1999</v>
      </c>
      <c r="O130" s="188">
        <f t="shared" si="40"/>
        <v>2000</v>
      </c>
      <c r="P130" s="188">
        <f t="shared" si="40"/>
        <v>2001</v>
      </c>
      <c r="Q130" s="188">
        <f t="shared" si="40"/>
        <v>2002</v>
      </c>
      <c r="R130" s="188">
        <f t="shared" si="40"/>
        <v>2003</v>
      </c>
      <c r="S130" s="188">
        <f t="shared" si="40"/>
        <v>2004</v>
      </c>
      <c r="T130" s="188">
        <f t="shared" si="40"/>
        <v>2005</v>
      </c>
      <c r="U130" s="188">
        <f t="shared" si="40"/>
        <v>2006</v>
      </c>
      <c r="V130" s="188">
        <f t="shared" si="40"/>
        <v>2007</v>
      </c>
      <c r="W130" s="188">
        <f t="shared" si="40"/>
        <v>2008</v>
      </c>
      <c r="X130" s="188">
        <f t="shared" si="40"/>
        <v>2009</v>
      </c>
      <c r="Y130" s="188">
        <f t="shared" si="40"/>
        <v>2010</v>
      </c>
      <c r="Z130" s="188">
        <f t="shared" si="40"/>
        <v>2011</v>
      </c>
      <c r="AA130" s="188">
        <f t="shared" si="40"/>
        <v>2012</v>
      </c>
      <c r="AB130" s="188">
        <f t="shared" si="40"/>
        <v>2013</v>
      </c>
      <c r="AC130" s="188">
        <f t="shared" si="40"/>
        <v>2014</v>
      </c>
      <c r="AD130" s="188">
        <f t="shared" si="40"/>
        <v>2015</v>
      </c>
      <c r="AE130" s="188">
        <f t="shared" si="40"/>
        <v>2016</v>
      </c>
      <c r="AF130" s="188">
        <f t="shared" si="40"/>
        <v>2017</v>
      </c>
      <c r="AG130" s="188">
        <f t="shared" si="40"/>
        <v>2018</v>
      </c>
    </row>
    <row r="131" spans="1:33">
      <c r="B131" t="s">
        <v>602</v>
      </c>
      <c r="E131">
        <f>E41/$Z$41</f>
        <v>0.51710101273127762</v>
      </c>
      <c r="F131">
        <f t="shared" ref="F131:AG131" si="41">F41/$Z$41</f>
        <v>0.51836358390045789</v>
      </c>
      <c r="G131">
        <f t="shared" si="41"/>
        <v>0.51732481297196842</v>
      </c>
      <c r="H131">
        <f t="shared" si="41"/>
        <v>0.53538647767979652</v>
      </c>
      <c r="I131">
        <f t="shared" si="41"/>
        <v>0.5577446847442834</v>
      </c>
      <c r="J131">
        <f t="shared" si="41"/>
        <v>0.57932029474069413</v>
      </c>
      <c r="K131">
        <f t="shared" si="41"/>
        <v>0.60263633868436406</v>
      </c>
      <c r="L131">
        <f t="shared" si="41"/>
        <v>0.62736696905504197</v>
      </c>
      <c r="M131">
        <f t="shared" si="41"/>
        <v>0.65434756599643873</v>
      </c>
      <c r="N131">
        <f t="shared" si="41"/>
        <v>0.68801542673357197</v>
      </c>
      <c r="O131">
        <f t="shared" si="41"/>
        <v>0.71570050179110545</v>
      </c>
      <c r="P131">
        <f t="shared" si="41"/>
        <v>0.73211603831347505</v>
      </c>
      <c r="Q131">
        <f t="shared" si="41"/>
        <v>0.76127411306838555</v>
      </c>
      <c r="R131">
        <f t="shared" si="41"/>
        <v>0.78251191138073473</v>
      </c>
      <c r="S131">
        <f t="shared" si="41"/>
        <v>0.81451253070215557</v>
      </c>
      <c r="T131">
        <f t="shared" si="41"/>
        <v>0.84150861067907179</v>
      </c>
      <c r="U131">
        <f t="shared" si="41"/>
        <v>0.86540174958301352</v>
      </c>
      <c r="V131">
        <f t="shared" si="41"/>
        <v>0.89922232935231627</v>
      </c>
      <c r="W131">
        <f t="shared" si="41"/>
        <v>0.93382620996403709</v>
      </c>
      <c r="X131">
        <f t="shared" si="41"/>
        <v>0.95426452062410705</v>
      </c>
      <c r="Y131">
        <f t="shared" si="41"/>
        <v>0.97550654158250694</v>
      </c>
      <c r="Z131">
        <f t="shared" si="41"/>
        <v>1</v>
      </c>
      <c r="AA131">
        <f t="shared" si="41"/>
        <v>1.0408168005010874</v>
      </c>
      <c r="AB131">
        <f t="shared" si="41"/>
        <v>1.0684540189033787</v>
      </c>
      <c r="AC131">
        <f t="shared" si="41"/>
        <v>1.097101857260488</v>
      </c>
      <c r="AD131">
        <f t="shared" si="41"/>
        <v>1.1225939714689881</v>
      </c>
      <c r="AE131">
        <f t="shared" si="41"/>
        <v>1.1515078365272959</v>
      </c>
      <c r="AF131">
        <f t="shared" si="41"/>
        <v>1.1786608581824325</v>
      </c>
      <c r="AG131">
        <f t="shared" si="41"/>
        <v>1.214511123153472</v>
      </c>
    </row>
    <row r="132" spans="1:33">
      <c r="B132" t="s">
        <v>587</v>
      </c>
      <c r="Z132" s="276">
        <f>Z43/$Z$81</f>
        <v>876049930776.70386</v>
      </c>
    </row>
    <row r="133" spans="1:33">
      <c r="B133" t="s">
        <v>603</v>
      </c>
      <c r="E133">
        <f>E131*$Z$132</f>
        <v>453006306407.79919</v>
      </c>
      <c r="F133">
        <f t="shared" ref="F133:AG133" si="42">F131*$Z$132</f>
        <v>454112381793.16028</v>
      </c>
      <c r="G133">
        <f t="shared" si="42"/>
        <v>453202366593.16418</v>
      </c>
      <c r="H133">
        <f t="shared" si="42"/>
        <v>469025286710.16907</v>
      </c>
      <c r="I133">
        <f t="shared" si="42"/>
        <v>488612192461.30402</v>
      </c>
      <c r="J133">
        <f t="shared" si="42"/>
        <v>507513504105.12476</v>
      </c>
      <c r="K133">
        <f t="shared" si="42"/>
        <v>527939522787.96338</v>
      </c>
      <c r="L133">
        <f t="shared" si="42"/>
        <v>549604789812.26001</v>
      </c>
      <c r="M133">
        <f t="shared" si="42"/>
        <v>573241139895.08484</v>
      </c>
      <c r="N133">
        <f t="shared" si="42"/>
        <v>602735866963.25012</v>
      </c>
      <c r="O133">
        <f t="shared" si="42"/>
        <v>626989375050.9502</v>
      </c>
      <c r="P133">
        <f t="shared" si="42"/>
        <v>641370204685.03455</v>
      </c>
      <c r="Q133">
        <f t="shared" si="42"/>
        <v>666914134055.65576</v>
      </c>
      <c r="R133">
        <f t="shared" si="42"/>
        <v>685519505797.03894</v>
      </c>
      <c r="S133">
        <f t="shared" si="42"/>
        <v>713553646138.38123</v>
      </c>
      <c r="T133">
        <f t="shared" si="42"/>
        <v>737203560133.40112</v>
      </c>
      <c r="U133">
        <f t="shared" si="42"/>
        <v>758135142816.23743</v>
      </c>
      <c r="V133">
        <f t="shared" si="42"/>
        <v>787763659381.96301</v>
      </c>
      <c r="W133">
        <f t="shared" si="42"/>
        <v>818078386596.46643</v>
      </c>
      <c r="X133">
        <f t="shared" si="42"/>
        <v>835983367235.41345</v>
      </c>
      <c r="Y133">
        <f t="shared" si="42"/>
        <v>854592438225.57703</v>
      </c>
      <c r="Z133">
        <f t="shared" si="42"/>
        <v>876049930776.70386</v>
      </c>
      <c r="AA133">
        <f t="shared" si="42"/>
        <v>911807486030.20801</v>
      </c>
      <c r="AB133">
        <f t="shared" si="42"/>
        <v>936019069298.39587</v>
      </c>
      <c r="AC133">
        <f t="shared" si="42"/>
        <v>961116006108.04382</v>
      </c>
      <c r="AD133">
        <f t="shared" si="42"/>
        <v>983448370995.75208</v>
      </c>
      <c r="AE133">
        <f t="shared" si="42"/>
        <v>1008778360478.5696</v>
      </c>
      <c r="AF133">
        <f t="shared" si="42"/>
        <v>1032565763219.9303</v>
      </c>
      <c r="AG133">
        <f t="shared" si="42"/>
        <v>1063972385366.136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EBBF21BB27745A2DDA4298EE0EAD0" ma:contentTypeVersion="12" ma:contentTypeDescription="Create a new document." ma:contentTypeScope="" ma:versionID="defd9f62fd23ad9058ae9be6a6f5ba77">
  <xsd:schema xmlns:xsd="http://www.w3.org/2001/XMLSchema" xmlns:xs="http://www.w3.org/2001/XMLSchema" xmlns:p="http://schemas.microsoft.com/office/2006/metadata/properties" xmlns:ns2="229853a5-41d1-4e80-9ba6-933fc2989dd1" xmlns:ns3="a5148264-cdf3-484d-9500-79b90e4d05ee" targetNamespace="http://schemas.microsoft.com/office/2006/metadata/properties" ma:root="true" ma:fieldsID="a0ae6bced27e27778e7009f50910f4a8" ns2:_="" ns3:_="">
    <xsd:import namespace="229853a5-41d1-4e80-9ba6-933fc2989dd1"/>
    <xsd:import namespace="a5148264-cdf3-484d-9500-79b90e4d05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853a5-41d1-4e80-9ba6-933fc2989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48264-cdf3-484d-9500-79b90e4d05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2BE58F-4078-458E-954D-DE9D28294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853a5-41d1-4e80-9ba6-933fc2989dd1"/>
    <ds:schemaRef ds:uri="a5148264-cdf3-484d-9500-79b90e4d0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5A692D-E879-44B9-BAD9-44A5903AD2E7}">
  <ds:schemaRefs>
    <ds:schemaRef ds:uri="http://schemas.microsoft.com/sharepoint/v3/contenttype/forms"/>
  </ds:schemaRefs>
</ds:datastoreItem>
</file>

<file path=customXml/itemProps3.xml><?xml version="1.0" encoding="utf-8"?>
<ds:datastoreItem xmlns:ds="http://schemas.openxmlformats.org/officeDocument/2006/customXml" ds:itemID="{EBDC516A-209F-43DB-B51C-83076A5092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Activity Data</vt:lpstr>
      <vt:lpstr>TFEC</vt:lpstr>
      <vt:lpstr>Industry</vt:lpstr>
      <vt:lpstr>Transport</vt:lpstr>
      <vt:lpstr>Commercial</vt:lpstr>
      <vt:lpstr>Residential</vt:lpstr>
      <vt:lpstr>AFF</vt:lpstr>
      <vt:lpstr>WB</vt:lpstr>
      <vt:lpstr>Def of terms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Edito Barcelona</dc:creator>
  <cp:keywords/>
  <dc:description/>
  <cp:lastModifiedBy>Elvira  GELINDON</cp:lastModifiedBy>
  <cp:revision/>
  <dcterms:created xsi:type="dcterms:W3CDTF">2017-01-11T07:10:59Z</dcterms:created>
  <dcterms:modified xsi:type="dcterms:W3CDTF">2021-06-28T02:27:59Z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0x010100F18EBBF21BB27745A2DDA4298EE0EAD0</vt:lpwstr>
  </property>
</Properties>
</file>